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-120" yWindow="-120" windowWidth="24240" windowHeight="13140" tabRatio="789"/>
  </bookViews>
  <sheets>
    <sheet name="Смешанная эстафета" sheetId="94" r:id="rId1"/>
  </sheets>
  <definedNames>
    <definedName name="_xlnm.Print_Titles" localSheetId="0">'Смешанная эстафета'!$21:$22</definedName>
    <definedName name="_xlnm.Print_Area" localSheetId="0">'Смешанная эстафета'!$A$1:$R$174</definedName>
  </definedNames>
  <calcPr calcId="152511"/>
</workbook>
</file>

<file path=xl/calcChain.xml><?xml version="1.0" encoding="utf-8"?>
<calcChain xmlns="http://schemas.openxmlformats.org/spreadsheetml/2006/main">
  <c r="O56" i="94" l="1"/>
  <c r="N56" i="94"/>
  <c r="P56" i="94" s="1"/>
  <c r="O55" i="94"/>
  <c r="N55" i="94"/>
  <c r="P55" i="94" s="1"/>
  <c r="M55" i="94"/>
  <c r="L55" i="94"/>
  <c r="K55" i="94"/>
  <c r="J55" i="94"/>
  <c r="I55" i="94"/>
  <c r="H55" i="94"/>
  <c r="O54" i="94"/>
  <c r="N54" i="94"/>
  <c r="P54" i="94" s="1"/>
  <c r="M54" i="94"/>
  <c r="L54" i="94"/>
  <c r="K54" i="94"/>
  <c r="J54" i="94"/>
  <c r="I54" i="94"/>
  <c r="H54" i="94"/>
  <c r="O58" i="94"/>
  <c r="N58" i="94"/>
  <c r="P58" i="94" s="1"/>
  <c r="M58" i="94"/>
  <c r="L58" i="94"/>
  <c r="K58" i="94"/>
  <c r="J58" i="94"/>
  <c r="I58" i="94"/>
  <c r="H58" i="94"/>
  <c r="O57" i="94"/>
  <c r="N57" i="94"/>
  <c r="P57" i="94" s="1"/>
  <c r="M57" i="94"/>
  <c r="L57" i="94"/>
  <c r="K57" i="94"/>
  <c r="J57" i="94"/>
  <c r="I57" i="94"/>
  <c r="H57" i="94"/>
  <c r="O49" i="94"/>
  <c r="M49" i="94"/>
  <c r="L49" i="94"/>
  <c r="K49" i="94"/>
  <c r="J49" i="94"/>
  <c r="I49" i="94"/>
  <c r="H49" i="94"/>
  <c r="O48" i="94"/>
  <c r="M48" i="94"/>
  <c r="L48" i="94"/>
  <c r="K48" i="94"/>
  <c r="J48" i="94"/>
  <c r="I48" i="94"/>
  <c r="H48" i="94"/>
  <c r="N53" i="94"/>
  <c r="N47" i="94"/>
  <c r="N49" i="94" s="1"/>
  <c r="P49" i="94" s="1"/>
  <c r="N41" i="94"/>
  <c r="N35" i="94"/>
  <c r="N29" i="94"/>
  <c r="N23" i="94"/>
  <c r="O41" i="94" s="1"/>
  <c r="O46" i="94" s="1"/>
  <c r="N46" i="94"/>
  <c r="N44" i="94"/>
  <c r="P44" i="94" s="1"/>
  <c r="O35" i="94"/>
  <c r="N48" i="94" l="1"/>
  <c r="P48" i="94" s="1"/>
  <c r="O29" i="94"/>
  <c r="O45" i="94"/>
  <c r="O44" i="94"/>
  <c r="P46" i="94" l="1"/>
  <c r="M46" i="94"/>
  <c r="L46" i="94"/>
  <c r="K46" i="94"/>
  <c r="J46" i="94"/>
  <c r="I46" i="94"/>
  <c r="H46" i="94"/>
  <c r="N45" i="94"/>
  <c r="P45" i="94" s="1"/>
  <c r="M45" i="94"/>
  <c r="L45" i="94"/>
  <c r="K45" i="94"/>
  <c r="J45" i="94"/>
  <c r="I45" i="94"/>
  <c r="H45" i="94"/>
  <c r="O43" i="94"/>
  <c r="N43" i="94"/>
  <c r="P43" i="94" s="1"/>
  <c r="M43" i="94"/>
  <c r="L43" i="94"/>
  <c r="K43" i="94"/>
  <c r="J43" i="94"/>
  <c r="I43" i="94"/>
  <c r="H43" i="94"/>
  <c r="O42" i="94"/>
  <c r="N42" i="94"/>
  <c r="P42" i="94" s="1"/>
  <c r="M42" i="94"/>
  <c r="L42" i="94"/>
  <c r="K42" i="94"/>
  <c r="J42" i="94"/>
  <c r="I42" i="94"/>
  <c r="H42" i="94"/>
  <c r="P38" i="94"/>
  <c r="O40" i="94"/>
  <c r="N40" i="94"/>
  <c r="P40" i="94" s="1"/>
  <c r="M40" i="94"/>
  <c r="L40" i="94"/>
  <c r="K40" i="94"/>
  <c r="J40" i="94"/>
  <c r="I40" i="94"/>
  <c r="H40" i="94"/>
  <c r="O39" i="94"/>
  <c r="N39" i="94"/>
  <c r="P39" i="94" s="1"/>
  <c r="M39" i="94"/>
  <c r="L39" i="94"/>
  <c r="K39" i="94"/>
  <c r="J39" i="94"/>
  <c r="I39" i="94"/>
  <c r="H39" i="94"/>
  <c r="O37" i="94"/>
  <c r="N37" i="94"/>
  <c r="P37" i="94" s="1"/>
  <c r="M37" i="94"/>
  <c r="L37" i="94"/>
  <c r="K37" i="94"/>
  <c r="J37" i="94"/>
  <c r="I37" i="94"/>
  <c r="H37" i="94"/>
  <c r="O36" i="94"/>
  <c r="N36" i="94"/>
  <c r="P36" i="94" s="1"/>
  <c r="M36" i="94"/>
  <c r="L36" i="94"/>
  <c r="K36" i="94"/>
  <c r="J36" i="94"/>
  <c r="I36" i="94"/>
  <c r="H36" i="94"/>
  <c r="O34" i="94"/>
  <c r="O33" i="94"/>
  <c r="O31" i="94"/>
  <c r="O30" i="94"/>
  <c r="N34" i="94"/>
  <c r="P34" i="94" s="1"/>
  <c r="M34" i="94"/>
  <c r="L34" i="94"/>
  <c r="K34" i="94"/>
  <c r="J34" i="94"/>
  <c r="I34" i="94"/>
  <c r="H34" i="94"/>
  <c r="N33" i="94"/>
  <c r="P33" i="94" s="1"/>
  <c r="M33" i="94"/>
  <c r="L33" i="94"/>
  <c r="K33" i="94"/>
  <c r="J33" i="94"/>
  <c r="I33" i="94"/>
  <c r="H33" i="94"/>
  <c r="N31" i="94"/>
  <c r="P31" i="94" s="1"/>
  <c r="M31" i="94"/>
  <c r="L31" i="94"/>
  <c r="K31" i="94"/>
  <c r="J31" i="94"/>
  <c r="I31" i="94"/>
  <c r="H31" i="94"/>
  <c r="N30" i="94"/>
  <c r="P30" i="94" s="1"/>
  <c r="M30" i="94"/>
  <c r="L30" i="94"/>
  <c r="K30" i="94"/>
  <c r="J30" i="94"/>
  <c r="I30" i="94"/>
  <c r="H30" i="94"/>
  <c r="L25" i="94"/>
  <c r="L24" i="94"/>
  <c r="M25" i="94"/>
  <c r="M24" i="94"/>
  <c r="M28" i="94"/>
  <c r="M27" i="94"/>
  <c r="L28" i="94"/>
  <c r="L27" i="94"/>
  <c r="K28" i="94"/>
  <c r="K27" i="94"/>
  <c r="J28" i="94"/>
  <c r="J27" i="94"/>
  <c r="I28" i="94"/>
  <c r="I27" i="94"/>
  <c r="K25" i="94"/>
  <c r="K24" i="94"/>
  <c r="J25" i="94"/>
  <c r="J24" i="94"/>
  <c r="I25" i="94"/>
  <c r="I24" i="94"/>
  <c r="H28" i="94"/>
  <c r="H27" i="94"/>
  <c r="H25" i="94"/>
  <c r="H24" i="94"/>
  <c r="G24" i="94"/>
  <c r="N27" i="94"/>
  <c r="P27" i="94" s="1"/>
  <c r="N28" i="94"/>
  <c r="P28" i="94" s="1"/>
  <c r="N26" i="94"/>
  <c r="P26" i="94" s="1"/>
  <c r="N25" i="94"/>
  <c r="P25" i="94" s="1"/>
  <c r="N24" i="94"/>
  <c r="P24" i="94" s="1"/>
  <c r="G64" i="94"/>
  <c r="G63" i="94"/>
  <c r="G62" i="94"/>
  <c r="G61" i="94"/>
  <c r="G60" i="94"/>
  <c r="G58" i="94"/>
  <c r="G57" i="94"/>
  <c r="G56" i="94"/>
  <c r="G55" i="94"/>
  <c r="G54" i="94"/>
  <c r="G52" i="94"/>
  <c r="G51" i="94"/>
  <c r="G50" i="94"/>
  <c r="G49" i="94"/>
  <c r="G48" i="94"/>
  <c r="G46" i="94"/>
  <c r="G45" i="94"/>
  <c r="G44" i="94"/>
  <c r="G43" i="94"/>
  <c r="G42" i="94"/>
  <c r="G40" i="94"/>
  <c r="G39" i="94"/>
  <c r="G38" i="94"/>
  <c r="G37" i="94"/>
  <c r="G36" i="94"/>
  <c r="G34" i="94"/>
  <c r="G33" i="94"/>
  <c r="G32" i="94"/>
  <c r="G31" i="94"/>
  <c r="G30" i="94"/>
  <c r="G28" i="94"/>
  <c r="G27" i="94"/>
  <c r="G26" i="94"/>
  <c r="G25" i="94"/>
  <c r="A60" i="94"/>
  <c r="A64" i="94"/>
  <c r="A63" i="94"/>
  <c r="A62" i="94"/>
  <c r="A61" i="94"/>
  <c r="A58" i="94"/>
  <c r="A57" i="94"/>
  <c r="A56" i="94"/>
  <c r="A55" i="94"/>
  <c r="A54" i="94"/>
  <c r="A52" i="94"/>
  <c r="A51" i="94"/>
  <c r="A50" i="94"/>
  <c r="A49" i="94"/>
  <c r="A48" i="94"/>
  <c r="A46" i="94"/>
  <c r="A45" i="94"/>
  <c r="A44" i="94"/>
  <c r="A43" i="94"/>
  <c r="A42" i="94"/>
  <c r="A40" i="94"/>
  <c r="A39" i="94"/>
  <c r="A38" i="94"/>
  <c r="A37" i="94"/>
  <c r="A36" i="94"/>
  <c r="A34" i="94"/>
  <c r="A33" i="94"/>
  <c r="A32" i="94"/>
  <c r="A31" i="94"/>
  <c r="A30" i="94"/>
  <c r="A28" i="94"/>
  <c r="A27" i="94"/>
  <c r="A26" i="94"/>
  <c r="A25" i="94"/>
  <c r="A24" i="94"/>
  <c r="R164" i="94" l="1"/>
  <c r="R163" i="94"/>
  <c r="R162" i="94"/>
  <c r="R161" i="94"/>
  <c r="R160" i="94"/>
  <c r="R159" i="94"/>
  <c r="R158" i="94"/>
  <c r="P53" i="94"/>
  <c r="P52" i="94"/>
  <c r="P51" i="94"/>
  <c r="P50" i="94"/>
  <c r="P47" i="94"/>
  <c r="P41" i="94"/>
  <c r="P35" i="94"/>
  <c r="P32" i="94"/>
  <c r="P29" i="94"/>
  <c r="P23" i="94"/>
</calcChain>
</file>

<file path=xl/sharedStrings.xml><?xml version="1.0" encoding="utf-8"?>
<sst xmlns="http://schemas.openxmlformats.org/spreadsheetml/2006/main" count="244" uniqueCount="163">
  <si>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</si>
  <si>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</si>
  <si>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</si>
  <si>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</si>
  <si>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</si>
  <si>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</si>
  <si>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</si>
  <si>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</si>
  <si>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</si>
  <si>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</si>
  <si>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</si>
  <si>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</si>
  <si>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</si>
  <si>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</si>
  <si>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</si>
  <si>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</si>
  <si>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</si>
  <si>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</si>
  <si>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</si>
  <si>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</si>
  <si>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</si>
  <si>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</si>
  <si>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</si>
  <si>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</si>
  <si>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</si>
  <si>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ЧЕМПИОНАТ РОССИИ</t>
  </si>
  <si>
    <t>UCI ID</t>
  </si>
  <si>
    <t>КМС</t>
  </si>
  <si>
    <t>ЗМС</t>
  </si>
  <si>
    <t>ДИСТАНЦИЯ: ДЛИНА КРУГА/КРУГОВ</t>
  </si>
  <si>
    <t>ДАТА РОЖД.</t>
  </si>
  <si>
    <t>1 СР</t>
  </si>
  <si>
    <t>Субъектов РФ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</si>
  <si>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</si>
  <si>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</si>
  <si>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</si>
  <si>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</si>
  <si>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</si>
  <si>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</si>
  <si>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>шоссе - смешанная эстафета</t>
  </si>
  <si>
    <t>Министерство физической культуры и спорта Пензенской области</t>
  </si>
  <si>
    <t>Федерация велосипедного спорта Пензенской области</t>
  </si>
  <si>
    <t>Харин В.В. / г.Ижевск /</t>
  </si>
  <si>
    <t>Кондратьева Л.В. / г.Воронеж /</t>
  </si>
  <si>
    <t>Вострухин М.Н. / г.Саратов /</t>
  </si>
  <si>
    <t>№ ЕКП 2021: 32479</t>
  </si>
  <si>
    <t>№ ВРВС: 0080781811Л</t>
  </si>
  <si>
    <t>23,0 км./2</t>
  </si>
  <si>
    <t>НС</t>
  </si>
  <si>
    <t>ИГОШЕВ Егор</t>
  </si>
  <si>
    <t>02.07.2002</t>
  </si>
  <si>
    <t>Санкт-Петербург</t>
  </si>
  <si>
    <t>ИВАНОВ Вячеслав</t>
  </si>
  <si>
    <t>01.08.2002</t>
  </si>
  <si>
    <t>ЩЕГОЛЬКОВ Илья</t>
  </si>
  <si>
    <t>03.06.2002</t>
  </si>
  <si>
    <t>ЧУРЕНКОВА Таисия</t>
  </si>
  <si>
    <t>25.08.2001</t>
  </si>
  <si>
    <t>ГОЛЯЕВА Валерия</t>
  </si>
  <si>
    <t>15.06.2001</t>
  </si>
  <si>
    <t>ФОМИНА Дарья</t>
  </si>
  <si>
    <t>01.04.2002</t>
  </si>
  <si>
    <t>МАНАКОВ Виктор</t>
  </si>
  <si>
    <t>09.06.1992</t>
  </si>
  <si>
    <t>Москва</t>
  </si>
  <si>
    <t>ШАКОТЬКО Александр</t>
  </si>
  <si>
    <t>08.05.1999</t>
  </si>
  <si>
    <t>ЧИСТИК Евгений</t>
  </si>
  <si>
    <t>06.03.1989</t>
  </si>
  <si>
    <t>ХАТУНЦЕВА Гульназ</t>
  </si>
  <si>
    <t>21.04.1994</t>
  </si>
  <si>
    <t>МАЛЬКОВА Дарья</t>
  </si>
  <si>
    <t>16.11.2000</t>
  </si>
  <si>
    <t>ЛЕВЧЕНКО Виктория</t>
  </si>
  <si>
    <t>26.04.1997</t>
  </si>
  <si>
    <t>СТАШ Мамыр</t>
  </si>
  <si>
    <t>04.05.1993</t>
  </si>
  <si>
    <t>Республика Адыгея</t>
  </si>
  <si>
    <t>ИСЛАМОВ Валерий</t>
  </si>
  <si>
    <t>20.06.2001</t>
  </si>
  <si>
    <t>ЕВТУШЕНКО Александр</t>
  </si>
  <si>
    <t>30.06.1993</t>
  </si>
  <si>
    <t>АРЧИБАСОВА Елизавета</t>
  </si>
  <si>
    <t>19.01.2000</t>
  </si>
  <si>
    <t>РЫЦЕВА Алена</t>
  </si>
  <si>
    <t>06.06.2000</t>
  </si>
  <si>
    <t>МЕХТИЕВА Гюнель</t>
  </si>
  <si>
    <t>22.01.1999</t>
  </si>
  <si>
    <t>АНТИПЧУК Александр</t>
  </si>
  <si>
    <t>08.06.2001</t>
  </si>
  <si>
    <t>Удмуртская Республика</t>
  </si>
  <si>
    <t>ГОРЮШИН Александр</t>
  </si>
  <si>
    <t>03.03.2000</t>
  </si>
  <si>
    <t>ДУЮНОВ Владислав</t>
  </si>
  <si>
    <t>07.06.1994</t>
  </si>
  <si>
    <t>МИРОЛЮБОВА Анна</t>
  </si>
  <si>
    <t>30.01.2000</t>
  </si>
  <si>
    <t>ДУЮНОВА Ксения</t>
  </si>
  <si>
    <t>08.01.1997</t>
  </si>
  <si>
    <t>ЧИРКОВА Софья</t>
  </si>
  <si>
    <t>12.01.1998</t>
  </si>
  <si>
    <t>БЕЛЯКОВ Сергей</t>
  </si>
  <si>
    <t>02.07.2000</t>
  </si>
  <si>
    <t>ПОТЕКАЛО Николай</t>
  </si>
  <si>
    <t>20.03.2000</t>
  </si>
  <si>
    <t>ЯЦЕНКО Иван</t>
  </si>
  <si>
    <t>08.09.2000</t>
  </si>
  <si>
    <t>СЫРАДОЕВА Маргарита</t>
  </si>
  <si>
    <t>06.04.1995</t>
  </si>
  <si>
    <t>ЧУРСИНА Анастасия</t>
  </si>
  <si>
    <t>07.04.1995</t>
  </si>
  <si>
    <t>КАСЕНОВА Карина</t>
  </si>
  <si>
    <t>05.06.1998</t>
  </si>
  <si>
    <t>ХАЛИКОВ Булат</t>
  </si>
  <si>
    <t>07.09.1999</t>
  </si>
  <si>
    <t>Новосибирская область</t>
  </si>
  <si>
    <t>ТЕРЕШЕНОК Виталий</t>
  </si>
  <si>
    <t>23.06.2001</t>
  </si>
  <si>
    <t>ЕРЁМКИН Аркадий</t>
  </si>
  <si>
    <t>06.05.1996</t>
  </si>
  <si>
    <t>МАЛЕРВЕЙН Любовь</t>
  </si>
  <si>
    <t>14.10.2002</t>
  </si>
  <si>
    <t>ПЛЯСКИНА Анастасия</t>
  </si>
  <si>
    <t>21.02.1996</t>
  </si>
  <si>
    <t>СТЕПАНОВА Дарья</t>
  </si>
  <si>
    <t>16.04.1997</t>
  </si>
  <si>
    <t>ФИЛЬЧАКОВ Максим</t>
  </si>
  <si>
    <t>30.06.2001</t>
  </si>
  <si>
    <t>Хабаровский край</t>
  </si>
  <si>
    <t>СОСНИН Владислав</t>
  </si>
  <si>
    <t>12.04.2002</t>
  </si>
  <si>
    <t>ГОЛОВЧЕНКО Даниил</t>
  </si>
  <si>
    <t>23.05.2002</t>
  </si>
  <si>
    <t>ЖАПАРОВА Регина</t>
  </si>
  <si>
    <t>12.10.1999</t>
  </si>
  <si>
    <t>СЪЕДИНА Александра</t>
  </si>
  <si>
    <t>01.07.1993</t>
  </si>
  <si>
    <t>ИНЕВАТКИНА Елизавета</t>
  </si>
  <si>
    <t>15.09.1995</t>
  </si>
  <si>
    <t>НАЧАЛО ГОНКИ: 10ч 00м</t>
  </si>
  <si>
    <t>ОКОНЧАНИЕ ГОНКИ: 11ч 20м</t>
  </si>
  <si>
    <t>НАЗВАНИЕ ТРАССЫ / РЕГ. НОМЕР: трасса Пенза - Тамбов 278-й км.</t>
  </si>
  <si>
    <t>МЕСТО ПРОВЕДЕНИЯ: г. Пенза</t>
  </si>
  <si>
    <t>ДАТА ПРОВЕДЕНИЯ: 18 июня 2021</t>
  </si>
  <si>
    <t>Результат на отрезках</t>
  </si>
  <si>
    <t>0,0 - 11,5 км</t>
  </si>
  <si>
    <t>11,5 - 23,0 км</t>
  </si>
  <si>
    <t>Температура: '+21 - +23 °С</t>
  </si>
  <si>
    <t>Влажность: 47%</t>
  </si>
  <si>
    <t>Осадки: ясно</t>
  </si>
  <si>
    <t>Ветер: 4 м/с</t>
  </si>
  <si>
    <t>СТАТИСТИКА ГОНКИ</t>
  </si>
  <si>
    <t>23,0 км</t>
  </si>
  <si>
    <t>ТЕРРИТОРИАЛЬНАЯ ПРИНАДЛЕЖНОСТЬ</t>
  </si>
  <si>
    <t>2 СР</t>
  </si>
  <si>
    <t>3 СР</t>
  </si>
  <si>
    <t>Лимит времени</t>
  </si>
  <si>
    <t>МАКСИМАЛЬНЫЙ ПЕРЕПАД (HD)(м): 90</t>
  </si>
  <si>
    <t>СУММА ПОЛОЖИТЕЛЬНЫХ ПЕРЕПАДОВ ВЫСОТЫ НА ДИСТАНЦИИ (ТС)(м): 448</t>
  </si>
  <si>
    <t>Примечание</t>
  </si>
  <si>
    <t>ячейки содержат скрытую информацию</t>
  </si>
  <si>
    <t>Итоговые результаты вносятся в первую строку для каждой команды и подгруппу команды</t>
  </si>
  <si>
    <t>Мужчины и Женщины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</si>
</sst>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.00"/>
    <numFmt numFmtId="165" formatCode="h:m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372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13" fillId="0" borderId="4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49" fontId="13" fillId="0" borderId="16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49" fontId="5" fillId="0" borderId="16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14" fontId="16" fillId="0" borderId="0" xfId="0" applyNumberFormat="1" applyFont="1" applyBorder="1" applyAlignment="1">
      <alignment horizontal="center" vertical="center"/>
    </xf>
    <xf numFmtId="14" fontId="5" fillId="0" borderId="4" xfId="0" applyNumberFormat="1" applyFont="1" applyFill="1" applyBorder="1" applyAlignment="1">
      <alignment vertical="center"/>
    </xf>
    <xf numFmtId="14" fontId="5" fillId="0" borderId="4" xfId="0" applyNumberFormat="1" applyFont="1" applyBorder="1" applyAlignment="1">
      <alignment vertical="center"/>
    </xf>
    <xf numFmtId="14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4" fontId="13" fillId="0" borderId="2" xfId="0" applyNumberFormat="1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4" fontId="13" fillId="0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/>
    </xf>
    <xf numFmtId="164" fontId="19" fillId="0" borderId="0" xfId="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164" fontId="15" fillId="0" borderId="0" xfId="0" applyNumberFormat="1" applyFont="1" applyBorder="1" applyAlignment="1">
      <alignment horizontal="center" vertical="center"/>
    </xf>
    <xf numFmtId="164" fontId="16" fillId="0" borderId="29" xfId="0" applyNumberFormat="1" applyFont="1" applyBorder="1" applyAlignment="1">
      <alignment horizontal="center" vertical="center"/>
    </xf>
    <xf numFmtId="164" fontId="16" fillId="0" borderId="31" xfId="0" applyNumberFormat="1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 wrapText="1"/>
    </xf>
    <xf numFmtId="14" fontId="16" fillId="0" borderId="29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left" vertical="center" wrapText="1"/>
    </xf>
    <xf numFmtId="14" fontId="16" fillId="0" borderId="53" xfId="0" applyNumberFormat="1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165" fontId="15" fillId="0" borderId="50" xfId="0" applyNumberFormat="1" applyFont="1" applyBorder="1" applyAlignment="1">
      <alignment horizontal="center" vertical="center"/>
    </xf>
    <xf numFmtId="0" fontId="16" fillId="0" borderId="29" xfId="0" applyNumberFormat="1" applyFont="1" applyFill="1" applyBorder="1" applyAlignment="1" applyProtection="1">
      <alignment horizontal="center" vertical="center"/>
    </xf>
    <xf numFmtId="165" fontId="16" fillId="0" borderId="42" xfId="0" applyNumberFormat="1" applyFont="1" applyBorder="1" applyAlignment="1">
      <alignment horizontal="center" vertical="center"/>
    </xf>
    <xf numFmtId="165" fontId="15" fillId="0" borderId="38" xfId="0" applyNumberFormat="1" applyFont="1" applyBorder="1" applyAlignment="1">
      <alignment horizontal="center" vertical="center"/>
    </xf>
    <xf numFmtId="165" fontId="16" fillId="0" borderId="40" xfId="0" applyNumberFormat="1" applyFont="1" applyBorder="1" applyAlignment="1">
      <alignment horizontal="center" vertical="center"/>
    </xf>
    <xf numFmtId="0" fontId="16" fillId="0" borderId="31" xfId="0" applyNumberFormat="1" applyFont="1" applyFill="1" applyBorder="1" applyAlignment="1" applyProtection="1">
      <alignment horizontal="center" vertical="center"/>
    </xf>
    <xf numFmtId="165" fontId="11" fillId="0" borderId="53" xfId="3" applyNumberFormat="1" applyFont="1" applyFill="1" applyBorder="1" applyAlignment="1">
      <alignment vertical="center"/>
    </xf>
    <xf numFmtId="0" fontId="16" fillId="0" borderId="34" xfId="0" applyNumberFormat="1" applyFont="1" applyFill="1" applyBorder="1" applyAlignment="1" applyProtection="1">
      <alignment horizontal="center" vertical="center"/>
    </xf>
    <xf numFmtId="0" fontId="16" fillId="0" borderId="36" xfId="0" applyNumberFormat="1" applyFont="1" applyFill="1" applyBorder="1" applyAlignment="1" applyProtection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left" vertical="center" wrapText="1"/>
    </xf>
    <xf numFmtId="14" fontId="16" fillId="0" borderId="55" xfId="0" applyNumberFormat="1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left" vertical="center" wrapText="1"/>
    </xf>
    <xf numFmtId="14" fontId="16" fillId="0" borderId="31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5" fillId="0" borderId="41" xfId="0" applyNumberFormat="1" applyFont="1" applyBorder="1" applyAlignment="1">
      <alignment horizontal="center" vertical="center"/>
    </xf>
    <xf numFmtId="0" fontId="16" fillId="0" borderId="41" xfId="0" applyNumberFormat="1" applyFont="1" applyBorder="1" applyAlignment="1">
      <alignment horizontal="center" vertical="center"/>
    </xf>
    <xf numFmtId="0" fontId="15" fillId="0" borderId="49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6" fillId="0" borderId="54" xfId="0" applyNumberFormat="1" applyFont="1" applyBorder="1" applyAlignment="1">
      <alignment horizontal="center" vertical="center"/>
    </xf>
    <xf numFmtId="165" fontId="16" fillId="0" borderId="44" xfId="0" applyNumberFormat="1" applyFont="1" applyBorder="1" applyAlignment="1">
      <alignment horizontal="center" vertical="center"/>
    </xf>
    <xf numFmtId="0" fontId="16" fillId="0" borderId="43" xfId="0" applyNumberFormat="1" applyFont="1" applyBorder="1" applyAlignment="1">
      <alignment horizontal="center" vertical="center"/>
    </xf>
    <xf numFmtId="0" fontId="18" fillId="0" borderId="59" xfId="8" applyNumberFormat="1" applyFont="1" applyFill="1" applyBorder="1" applyAlignment="1">
      <alignment horizontal="center" vertical="center"/>
    </xf>
    <xf numFmtId="0" fontId="18" fillId="0" borderId="58" xfId="8" applyNumberFormat="1" applyFont="1" applyFill="1" applyBorder="1" applyAlignment="1">
      <alignment horizontal="center" vertical="center"/>
    </xf>
    <xf numFmtId="0" fontId="18" fillId="0" borderId="56" xfId="8" applyNumberFormat="1" applyFont="1" applyFill="1" applyBorder="1" applyAlignment="1">
      <alignment horizontal="center" vertical="center"/>
    </xf>
    <xf numFmtId="0" fontId="19" fillId="0" borderId="53" xfId="8" applyNumberFormat="1" applyFont="1" applyFill="1" applyBorder="1" applyAlignment="1">
      <alignment horizontal="center" vertical="center"/>
    </xf>
    <xf numFmtId="0" fontId="19" fillId="0" borderId="57" xfId="8" applyNumberFormat="1" applyFont="1" applyFill="1" applyBorder="1" applyAlignment="1">
      <alignment horizontal="center" vertical="center"/>
    </xf>
    <xf numFmtId="0" fontId="19" fillId="0" borderId="0" xfId="8" applyNumberFormat="1" applyFont="1" applyFill="1" applyBorder="1" applyAlignment="1">
      <alignment horizontal="center" vertical="center"/>
    </xf>
    <xf numFmtId="2" fontId="16" fillId="0" borderId="48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2" fontId="16" fillId="0" borderId="45" xfId="0" applyNumberFormat="1" applyFont="1" applyBorder="1" applyAlignment="1">
      <alignment horizontal="center" vertical="center"/>
    </xf>
    <xf numFmtId="2" fontId="16" fillId="0" borderId="33" xfId="0" applyNumberFormat="1" applyFont="1" applyBorder="1" applyAlignment="1">
      <alignment horizontal="center" vertical="center"/>
    </xf>
    <xf numFmtId="2" fontId="16" fillId="0" borderId="35" xfId="0" applyNumberFormat="1" applyFont="1" applyBorder="1" applyAlignment="1">
      <alignment horizontal="center" vertical="center"/>
    </xf>
    <xf numFmtId="2" fontId="16" fillId="0" borderId="37" xfId="0" applyNumberFormat="1" applyFont="1" applyBorder="1" applyAlignment="1">
      <alignment horizontal="center" vertical="center"/>
    </xf>
    <xf numFmtId="165" fontId="19" fillId="0" borderId="57" xfId="8" applyNumberFormat="1" applyFont="1" applyFill="1" applyBorder="1" applyAlignment="1">
      <alignment horizontal="center" vertical="center"/>
    </xf>
    <xf numFmtId="165" fontId="18" fillId="0" borderId="58" xfId="8" applyNumberFormat="1" applyFont="1" applyFill="1" applyBorder="1" applyAlignment="1">
      <alignment horizontal="center" vertical="center"/>
    </xf>
    <xf numFmtId="165" fontId="18" fillId="0" borderId="59" xfId="8" applyNumberFormat="1" applyFont="1" applyFill="1" applyBorder="1" applyAlignment="1">
      <alignment horizontal="center" vertical="center"/>
    </xf>
    <xf numFmtId="165" fontId="19" fillId="0" borderId="0" xfId="8" applyNumberFormat="1" applyFont="1" applyFill="1" applyBorder="1" applyAlignment="1">
      <alignment horizontal="center" vertical="center"/>
    </xf>
    <xf numFmtId="165" fontId="18" fillId="0" borderId="56" xfId="8" applyNumberFormat="1" applyFont="1" applyFill="1" applyBorder="1" applyAlignment="1">
      <alignment horizontal="center" vertical="center"/>
    </xf>
    <xf numFmtId="165" fontId="19" fillId="0" borderId="53" xfId="8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vertical="center"/>
    </xf>
    <xf numFmtId="164" fontId="16" fillId="0" borderId="60" xfId="0" applyNumberFormat="1" applyFont="1" applyBorder="1" applyAlignment="1">
      <alignment horizontal="center" vertical="center"/>
    </xf>
    <xf numFmtId="0" fontId="16" fillId="0" borderId="60" xfId="0" applyNumberFormat="1" applyFont="1" applyFill="1" applyBorder="1" applyAlignment="1" applyProtection="1">
      <alignment horizontal="center" vertical="center"/>
    </xf>
    <xf numFmtId="0" fontId="16" fillId="0" borderId="61" xfId="0" applyNumberFormat="1" applyFont="1" applyFill="1" applyBorder="1" applyAlignment="1" applyProtection="1">
      <alignment horizontal="center" vertical="center"/>
    </xf>
    <xf numFmtId="164" fontId="15" fillId="0" borderId="53" xfId="0" applyNumberFormat="1" applyFont="1" applyBorder="1" applyAlignment="1">
      <alignment horizontal="left"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 wrapText="1"/>
    </xf>
    <xf numFmtId="164" fontId="15" fillId="0" borderId="57" xfId="0" applyNumberFormat="1" applyFont="1" applyBorder="1" applyAlignment="1">
      <alignment horizontal="left" vertical="center"/>
    </xf>
    <xf numFmtId="0" fontId="16" fillId="0" borderId="57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left" vertical="center" wrapText="1"/>
    </xf>
    <xf numFmtId="14" fontId="16" fillId="0" borderId="57" xfId="0" applyNumberFormat="1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165" fontId="11" fillId="0" borderId="57" xfId="3" applyNumberFormat="1" applyFont="1" applyFill="1" applyBorder="1" applyAlignment="1">
      <alignment vertical="center"/>
    </xf>
    <xf numFmtId="14" fontId="5" fillId="0" borderId="18" xfId="0" applyNumberFormat="1" applyFont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14" fontId="13" fillId="0" borderId="5" xfId="0" applyNumberFormat="1" applyFont="1" applyFill="1" applyBorder="1" applyAlignment="1">
      <alignment horizontal="right" vertical="center"/>
    </xf>
    <xf numFmtId="14" fontId="13" fillId="0" borderId="64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5" fillId="0" borderId="39" xfId="0" applyNumberFormat="1" applyFont="1" applyBorder="1" applyAlignment="1">
      <alignment horizontal="center" vertical="center"/>
    </xf>
    <xf numFmtId="0" fontId="16" fillId="0" borderId="39" xfId="0" applyNumberFormat="1" applyFont="1" applyBorder="1" applyAlignment="1">
      <alignment horizontal="center" vertical="center"/>
    </xf>
    <xf numFmtId="0" fontId="15" fillId="0" borderId="76" xfId="0" applyNumberFormat="1" applyFont="1" applyBorder="1" applyAlignment="1">
      <alignment horizontal="center" vertical="center"/>
    </xf>
    <xf numFmtId="0" fontId="16" fillId="0" borderId="75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1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0" fontId="5" fillId="0" borderId="4" xfId="0" quotePrefix="1" applyFont="1" applyFill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14" fontId="5" fillId="0" borderId="37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65" fontId="20" fillId="0" borderId="47" xfId="8" applyNumberFormat="1" applyFont="1" applyFill="1" applyBorder="1" applyAlignment="1">
      <alignment horizontal="center" vertical="center"/>
    </xf>
    <xf numFmtId="0" fontId="20" fillId="0" borderId="52" xfId="8" applyNumberFormat="1" applyFont="1" applyFill="1" applyBorder="1" applyAlignment="1">
      <alignment horizontal="center" vertical="center"/>
    </xf>
    <xf numFmtId="165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165" fontId="6" fillId="0" borderId="53" xfId="3" applyNumberFormat="1" applyFont="1" applyFill="1" applyBorder="1" applyAlignment="1">
      <alignment horizontal="center" vertical="center"/>
    </xf>
    <xf numFmtId="165" fontId="5" fillId="0" borderId="37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82" xfId="0" applyNumberFormat="1" applyFont="1" applyFill="1" applyBorder="1" applyAlignment="1" applyProtection="1">
      <alignment horizontal="center" vertical="center"/>
    </xf>
    <xf numFmtId="0" fontId="21" fillId="0" borderId="8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14" fontId="5" fillId="0" borderId="32" xfId="0" applyNumberFormat="1" applyFont="1" applyBorder="1" applyAlignment="1">
      <alignment horizontal="center" vertical="center"/>
    </xf>
    <xf numFmtId="165" fontId="22" fillId="0" borderId="42" xfId="8" applyNumberFormat="1" applyFont="1" applyFill="1" applyBorder="1" applyAlignment="1">
      <alignment horizontal="center" vertical="center"/>
    </xf>
    <xf numFmtId="0" fontId="22" fillId="0" borderId="66" xfId="8" applyNumberFormat="1" applyFont="1" applyFill="1" applyBorder="1" applyAlignment="1">
      <alignment horizontal="center" vertical="center"/>
    </xf>
    <xf numFmtId="165" fontId="22" fillId="0" borderId="42" xfId="0" applyNumberFormat="1" applyFont="1" applyBorder="1" applyAlignment="1">
      <alignment horizontal="center" vertical="center"/>
    </xf>
    <xf numFmtId="0" fontId="22" fillId="0" borderId="41" xfId="0" applyNumberFormat="1" applyFont="1" applyBorder="1" applyAlignment="1">
      <alignment horizontal="center" vertical="center"/>
    </xf>
    <xf numFmtId="0" fontId="22" fillId="0" borderId="66" xfId="0" applyNumberFormat="1" applyFont="1" applyBorder="1" applyAlignment="1">
      <alignment horizontal="center" vertical="center"/>
    </xf>
    <xf numFmtId="165" fontId="21" fillId="0" borderId="58" xfId="3" applyNumberFormat="1" applyFont="1" applyFill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2" fontId="22" fillId="0" borderId="32" xfId="0" applyNumberFormat="1" applyFont="1" applyBorder="1" applyAlignment="1">
      <alignment horizontal="center" vertical="center"/>
    </xf>
    <xf numFmtId="0" fontId="5" fillId="0" borderId="32" xfId="0" applyNumberFormat="1" applyFont="1" applyFill="1" applyBorder="1" applyAlignment="1" applyProtection="1">
      <alignment horizontal="center" vertical="center"/>
    </xf>
    <xf numFmtId="0" fontId="5" fillId="0" borderId="84" xfId="0" applyNumberFormat="1" applyFont="1" applyFill="1" applyBorder="1" applyAlignment="1" applyProtection="1">
      <alignment horizontal="center" vertical="center"/>
    </xf>
    <xf numFmtId="0" fontId="21" fillId="0" borderId="85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left" vertical="center" wrapText="1"/>
    </xf>
    <xf numFmtId="14" fontId="5" fillId="0" borderId="86" xfId="0" applyNumberFormat="1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165" fontId="22" fillId="0" borderId="44" xfId="8" applyNumberFormat="1" applyFont="1" applyFill="1" applyBorder="1" applyAlignment="1">
      <alignment horizontal="center" vertical="center"/>
    </xf>
    <xf numFmtId="0" fontId="22" fillId="0" borderId="67" xfId="8" applyNumberFormat="1" applyFont="1" applyFill="1" applyBorder="1" applyAlignment="1">
      <alignment horizontal="center" vertical="center"/>
    </xf>
    <xf numFmtId="165" fontId="22" fillId="0" borderId="44" xfId="0" applyNumberFormat="1" applyFont="1" applyBorder="1" applyAlignment="1">
      <alignment horizontal="center" vertical="center"/>
    </xf>
    <xf numFmtId="0" fontId="22" fillId="0" borderId="43" xfId="0" applyNumberFormat="1" applyFont="1" applyBorder="1" applyAlignment="1">
      <alignment horizontal="center" vertical="center"/>
    </xf>
    <xf numFmtId="0" fontId="22" fillId="0" borderId="67" xfId="0" applyNumberFormat="1" applyFont="1" applyBorder="1" applyAlignment="1">
      <alignment horizontal="center" vertical="center"/>
    </xf>
    <xf numFmtId="165" fontId="21" fillId="0" borderId="59" xfId="3" applyNumberFormat="1" applyFont="1" applyFill="1" applyBorder="1" applyAlignment="1">
      <alignment horizontal="center" vertical="center"/>
    </xf>
    <xf numFmtId="165" fontId="22" fillId="0" borderId="86" xfId="0" applyNumberFormat="1" applyFont="1" applyBorder="1" applyAlignment="1">
      <alignment horizontal="center" vertical="center"/>
    </xf>
    <xf numFmtId="2" fontId="22" fillId="0" borderId="86" xfId="0" applyNumberFormat="1" applyFont="1" applyBorder="1" applyAlignment="1">
      <alignment horizontal="center" vertical="center"/>
    </xf>
    <xf numFmtId="0" fontId="5" fillId="0" borderId="86" xfId="0" applyNumberFormat="1" applyFont="1" applyFill="1" applyBorder="1" applyAlignment="1" applyProtection="1">
      <alignment horizontal="center" vertical="center"/>
    </xf>
    <xf numFmtId="0" fontId="5" fillId="0" borderId="87" xfId="0" applyNumberFormat="1" applyFont="1" applyFill="1" applyBorder="1" applyAlignment="1" applyProtection="1">
      <alignment horizontal="center" vertical="center"/>
    </xf>
    <xf numFmtId="0" fontId="21" fillId="0" borderId="8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14" fontId="5" fillId="0" borderId="33" xfId="0" applyNumberFormat="1" applyFont="1" applyBorder="1" applyAlignment="1">
      <alignment horizontal="center" vertical="center"/>
    </xf>
    <xf numFmtId="165" fontId="20" fillId="0" borderId="68" xfId="8" applyNumberFormat="1" applyFont="1" applyFill="1" applyBorder="1" applyAlignment="1">
      <alignment horizontal="center" vertical="center"/>
    </xf>
    <xf numFmtId="0" fontId="20" fillId="0" borderId="69" xfId="8" applyNumberFormat="1" applyFont="1" applyFill="1" applyBorder="1" applyAlignment="1">
      <alignment horizontal="center" vertical="center"/>
    </xf>
    <xf numFmtId="165" fontId="5" fillId="0" borderId="68" xfId="0" applyNumberFormat="1" applyFont="1" applyBorder="1" applyAlignment="1">
      <alignment horizontal="center" vertical="center"/>
    </xf>
    <xf numFmtId="0" fontId="5" fillId="0" borderId="70" xfId="0" applyNumberFormat="1" applyFont="1" applyBorder="1" applyAlignment="1">
      <alignment horizontal="center" vertical="center"/>
    </xf>
    <xf numFmtId="0" fontId="5" fillId="0" borderId="69" xfId="0" applyNumberFormat="1" applyFont="1" applyBorder="1" applyAlignment="1">
      <alignment horizontal="center" vertical="center"/>
    </xf>
    <xf numFmtId="165" fontId="21" fillId="0" borderId="89" xfId="3" applyNumberFormat="1" applyFont="1" applyFill="1" applyBorder="1" applyAlignment="1">
      <alignment horizontal="center" vertical="center"/>
    </xf>
    <xf numFmtId="165" fontId="22" fillId="0" borderId="33" xfId="0" applyNumberFormat="1" applyFont="1" applyBorder="1" applyAlignment="1">
      <alignment horizontal="center" vertical="center"/>
    </xf>
    <xf numFmtId="2" fontId="22" fillId="0" borderId="33" xfId="0" applyNumberFormat="1" applyFont="1" applyBorder="1" applyAlignment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90" xfId="0" applyNumberFormat="1" applyFont="1" applyFill="1" applyBorder="1" applyAlignment="1" applyProtection="1">
      <alignment horizontal="center" vertical="center"/>
    </xf>
    <xf numFmtId="0" fontId="21" fillId="0" borderId="9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left" vertical="center" wrapText="1"/>
    </xf>
    <xf numFmtId="14" fontId="5" fillId="0" borderId="35" xfId="0" applyNumberFormat="1" applyFont="1" applyBorder="1" applyAlignment="1">
      <alignment horizontal="center" vertical="center"/>
    </xf>
    <xf numFmtId="165" fontId="22" fillId="0" borderId="71" xfId="8" applyNumberFormat="1" applyFont="1" applyFill="1" applyBorder="1" applyAlignment="1">
      <alignment horizontal="center" vertical="center"/>
    </xf>
    <xf numFmtId="0" fontId="22" fillId="0" borderId="72" xfId="8" applyNumberFormat="1" applyFont="1" applyFill="1" applyBorder="1" applyAlignment="1">
      <alignment horizontal="center" vertical="center"/>
    </xf>
    <xf numFmtId="165" fontId="22" fillId="0" borderId="71" xfId="0" applyNumberFormat="1" applyFont="1" applyBorder="1" applyAlignment="1">
      <alignment horizontal="center" vertical="center"/>
    </xf>
    <xf numFmtId="0" fontId="22" fillId="0" borderId="54" xfId="0" applyNumberFormat="1" applyFont="1" applyBorder="1" applyAlignment="1">
      <alignment horizontal="center" vertical="center"/>
    </xf>
    <xf numFmtId="0" fontId="22" fillId="0" borderId="72" xfId="0" applyNumberFormat="1" applyFont="1" applyBorder="1" applyAlignment="1">
      <alignment horizontal="center" vertical="center"/>
    </xf>
    <xf numFmtId="165" fontId="21" fillId="0" borderId="92" xfId="3" applyNumberFormat="1" applyFont="1" applyFill="1" applyBorder="1" applyAlignment="1">
      <alignment horizontal="center" vertical="center"/>
    </xf>
    <xf numFmtId="165" fontId="22" fillId="0" borderId="35" xfId="0" applyNumberFormat="1" applyFont="1" applyBorder="1" applyAlignment="1">
      <alignment horizontal="center" vertical="center"/>
    </xf>
    <xf numFmtId="2" fontId="22" fillId="0" borderId="35" xfId="0" applyNumberFormat="1" applyFont="1" applyBorder="1" applyAlignment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0" fontId="5" fillId="0" borderId="93" xfId="0" applyNumberFormat="1" applyFont="1" applyFill="1" applyBorder="1" applyAlignment="1" applyProtection="1">
      <alignment horizontal="center" vertical="center"/>
    </xf>
    <xf numFmtId="165" fontId="20" fillId="0" borderId="42" xfId="8" applyNumberFormat="1" applyFont="1" applyFill="1" applyBorder="1" applyAlignment="1">
      <alignment horizontal="center" vertical="center"/>
    </xf>
    <xf numFmtId="0" fontId="20" fillId="0" borderId="66" xfId="8" applyNumberFormat="1" applyFont="1" applyFill="1" applyBorder="1" applyAlignment="1">
      <alignment horizontal="center" vertical="center"/>
    </xf>
    <xf numFmtId="165" fontId="5" fillId="0" borderId="42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165" fontId="20" fillId="0" borderId="71" xfId="8" applyNumberFormat="1" applyFont="1" applyFill="1" applyBorder="1" applyAlignment="1">
      <alignment horizontal="center" vertical="center"/>
    </xf>
    <xf numFmtId="0" fontId="20" fillId="0" borderId="72" xfId="8" applyNumberFormat="1" applyFont="1" applyFill="1" applyBorder="1" applyAlignment="1">
      <alignment horizontal="center" vertical="center"/>
    </xf>
    <xf numFmtId="165" fontId="5" fillId="0" borderId="71" xfId="0" applyNumberFormat="1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0" fontId="6" fillId="0" borderId="52" xfId="0" applyNumberFormat="1" applyFont="1" applyBorder="1" applyAlignment="1">
      <alignment horizontal="center" vertical="center"/>
    </xf>
    <xf numFmtId="165" fontId="6" fillId="0" borderId="42" xfId="0" applyNumberFormat="1" applyFont="1" applyBorder="1" applyAlignment="1">
      <alignment horizontal="center" vertical="center"/>
    </xf>
    <xf numFmtId="0" fontId="6" fillId="0" borderId="66" xfId="0" applyNumberFormat="1" applyFont="1" applyBorder="1" applyAlignment="1">
      <alignment horizontal="center" vertical="center"/>
    </xf>
    <xf numFmtId="165" fontId="6" fillId="0" borderId="58" xfId="3" applyNumberFormat="1" applyFont="1" applyFill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2" fontId="5" fillId="0" borderId="32" xfId="0" applyNumberFormat="1" applyFont="1" applyBorder="1" applyAlignment="1">
      <alignment horizontal="center" vertical="center"/>
    </xf>
    <xf numFmtId="165" fontId="20" fillId="0" borderId="44" xfId="8" applyNumberFormat="1" applyFont="1" applyFill="1" applyBorder="1" applyAlignment="1">
      <alignment horizontal="center" vertical="center"/>
    </xf>
    <xf numFmtId="0" fontId="20" fillId="0" borderId="67" xfId="8" applyNumberFormat="1" applyFont="1" applyFill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0" fontId="6" fillId="0" borderId="67" xfId="0" applyNumberFormat="1" applyFont="1" applyBorder="1" applyAlignment="1">
      <alignment horizontal="center" vertical="center"/>
    </xf>
    <xf numFmtId="165" fontId="6" fillId="0" borderId="59" xfId="3" applyNumberFormat="1" applyFont="1" applyFill="1" applyBorder="1" applyAlignment="1">
      <alignment horizontal="center" vertical="center"/>
    </xf>
    <xf numFmtId="165" fontId="5" fillId="0" borderId="86" xfId="0" applyNumberFormat="1" applyFont="1" applyBorder="1" applyAlignment="1">
      <alignment horizontal="center" vertical="center"/>
    </xf>
    <xf numFmtId="2" fontId="5" fillId="0" borderId="86" xfId="0" applyNumberFormat="1" applyFont="1" applyBorder="1" applyAlignment="1">
      <alignment horizontal="center" vertical="center"/>
    </xf>
    <xf numFmtId="165" fontId="6" fillId="0" borderId="68" xfId="0" applyNumberFormat="1" applyFont="1" applyBorder="1" applyAlignment="1">
      <alignment horizontal="center" vertical="center"/>
    </xf>
    <xf numFmtId="0" fontId="6" fillId="0" borderId="69" xfId="0" applyNumberFormat="1" applyFont="1" applyBorder="1" applyAlignment="1">
      <alignment horizontal="center" vertical="center"/>
    </xf>
    <xf numFmtId="165" fontId="6" fillId="0" borderId="89" xfId="3" applyNumberFormat="1" applyFont="1" applyFill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2" fontId="5" fillId="0" borderId="33" xfId="0" applyNumberFormat="1" applyFont="1" applyBorder="1" applyAlignment="1">
      <alignment horizontal="center" vertical="center"/>
    </xf>
    <xf numFmtId="0" fontId="21" fillId="0" borderId="9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left" vertical="center" wrapText="1"/>
    </xf>
    <xf numFmtId="14" fontId="5" fillId="0" borderId="65" xfId="0" applyNumberFormat="1" applyFont="1" applyBorder="1" applyAlignment="1">
      <alignment horizontal="center" vertical="center"/>
    </xf>
    <xf numFmtId="165" fontId="20" fillId="0" borderId="73" xfId="8" applyNumberFormat="1" applyFont="1" applyFill="1" applyBorder="1" applyAlignment="1">
      <alignment horizontal="center" vertical="center"/>
    </xf>
    <xf numFmtId="0" fontId="20" fillId="0" borderId="74" xfId="8" applyNumberFormat="1" applyFont="1" applyFill="1" applyBorder="1" applyAlignment="1">
      <alignment horizontal="center" vertical="center"/>
    </xf>
    <xf numFmtId="165" fontId="5" fillId="0" borderId="73" xfId="0" applyNumberFormat="1" applyFont="1" applyBorder="1" applyAlignment="1">
      <alignment horizontal="center" vertical="center"/>
    </xf>
    <xf numFmtId="0" fontId="5" fillId="0" borderId="96" xfId="0" applyNumberFormat="1" applyFont="1" applyBorder="1" applyAlignment="1">
      <alignment horizontal="center" vertical="center"/>
    </xf>
    <xf numFmtId="165" fontId="6" fillId="0" borderId="73" xfId="0" applyNumberFormat="1" applyFont="1" applyBorder="1" applyAlignment="1">
      <alignment horizontal="center" vertical="center"/>
    </xf>
    <xf numFmtId="0" fontId="6" fillId="0" borderId="74" xfId="0" applyNumberFormat="1" applyFont="1" applyBorder="1" applyAlignment="1">
      <alignment horizontal="center" vertical="center"/>
    </xf>
    <xf numFmtId="165" fontId="6" fillId="0" borderId="95" xfId="3" applyNumberFormat="1" applyFont="1" applyFill="1" applyBorder="1" applyAlignment="1">
      <alignment horizontal="center" vertical="center"/>
    </xf>
    <xf numFmtId="165" fontId="5" fillId="0" borderId="65" xfId="0" applyNumberFormat="1" applyFont="1" applyBorder="1" applyAlignment="1">
      <alignment horizontal="center" vertical="center"/>
    </xf>
    <xf numFmtId="2" fontId="5" fillId="0" borderId="65" xfId="0" applyNumberFormat="1" applyFont="1" applyBorder="1" applyAlignment="1">
      <alignment horizontal="center" vertical="center"/>
    </xf>
    <xf numFmtId="0" fontId="5" fillId="0" borderId="65" xfId="0" applyNumberFormat="1" applyFont="1" applyFill="1" applyBorder="1" applyAlignment="1" applyProtection="1">
      <alignment horizontal="center" vertical="center"/>
    </xf>
    <xf numFmtId="0" fontId="5" fillId="0" borderId="97" xfId="0" applyNumberFormat="1" applyFont="1" applyFill="1" applyBorder="1" applyAlignment="1" applyProtection="1">
      <alignment horizontal="center" vertical="center"/>
    </xf>
    <xf numFmtId="164" fontId="5" fillId="0" borderId="53" xfId="0" applyNumberFormat="1" applyFont="1" applyBorder="1" applyAlignment="1">
      <alignment horizontal="center" vertical="center"/>
    </xf>
    <xf numFmtId="164" fontId="22" fillId="0" borderId="58" xfId="0" applyNumberFormat="1" applyFont="1" applyBorder="1" applyAlignment="1">
      <alignment horizontal="center" vertical="center"/>
    </xf>
    <xf numFmtId="164" fontId="22" fillId="0" borderId="86" xfId="0" applyNumberFormat="1" applyFont="1" applyBorder="1" applyAlignment="1">
      <alignment horizontal="center" vertical="center"/>
    </xf>
    <xf numFmtId="164" fontId="22" fillId="0" borderId="89" xfId="0" applyNumberFormat="1" applyFont="1" applyBorder="1" applyAlignment="1">
      <alignment horizontal="center" vertical="center"/>
    </xf>
    <xf numFmtId="164" fontId="22" fillId="0" borderId="92" xfId="0" applyNumberFormat="1" applyFont="1" applyBorder="1" applyAlignment="1">
      <alignment horizontal="center" vertical="center"/>
    </xf>
    <xf numFmtId="164" fontId="22" fillId="0" borderId="95" xfId="0" applyNumberFormat="1" applyFont="1" applyBorder="1" applyAlignment="1">
      <alignment horizontal="center" vertical="center"/>
    </xf>
    <xf numFmtId="2" fontId="22" fillId="0" borderId="4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  <xf numFmtId="49" fontId="5" fillId="0" borderId="80" xfId="0" applyNumberFormat="1" applyFont="1" applyBorder="1" applyAlignment="1">
      <alignment horizontal="left" vertical="center"/>
    </xf>
    <xf numFmtId="1" fontId="6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center" vertical="center"/>
    </xf>
    <xf numFmtId="0" fontId="16" fillId="0" borderId="16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65" fontId="22" fillId="0" borderId="48" xfId="0" applyNumberFormat="1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2" fillId="0" borderId="11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6" fillId="2" borderId="21" xfId="3" applyFont="1" applyFill="1" applyBorder="1" applyAlignment="1">
      <alignment horizontal="center" vertical="center" wrapText="1"/>
    </xf>
    <xf numFmtId="0" fontId="6" fillId="2" borderId="29" xfId="3" applyFont="1" applyFill="1" applyBorder="1" applyAlignment="1">
      <alignment horizontal="center" vertical="center" wrapText="1"/>
    </xf>
    <xf numFmtId="0" fontId="6" fillId="2" borderId="22" xfId="3" applyFont="1" applyFill="1" applyBorder="1" applyAlignment="1">
      <alignment horizontal="center" vertical="center" wrapText="1"/>
    </xf>
    <xf numFmtId="0" fontId="6" fillId="2" borderId="38" xfId="3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6" fillId="2" borderId="78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79" xfId="3" applyFont="1" applyFill="1" applyBorder="1" applyAlignment="1">
      <alignment horizontal="center" vertical="center" wrapText="1"/>
    </xf>
    <xf numFmtId="0" fontId="6" fillId="2" borderId="39" xfId="3" applyFont="1" applyFill="1" applyBorder="1" applyAlignment="1">
      <alignment horizontal="center" vertical="center" wrapText="1"/>
    </xf>
    <xf numFmtId="0" fontId="6" fillId="2" borderId="80" xfId="3" applyFont="1" applyFill="1" applyBorder="1" applyAlignment="1">
      <alignment horizontal="center" vertical="center" wrapText="1"/>
    </xf>
    <xf numFmtId="0" fontId="6" fillId="2" borderId="81" xfId="3" applyFont="1" applyFill="1" applyBorder="1" applyAlignment="1">
      <alignment horizontal="center" vertical="center" wrapText="1"/>
    </xf>
    <xf numFmtId="14" fontId="6" fillId="2" borderId="21" xfId="3" applyNumberFormat="1" applyFont="1" applyFill="1" applyBorder="1" applyAlignment="1">
      <alignment horizontal="center" vertical="center" wrapText="1"/>
    </xf>
    <xf numFmtId="14" fontId="6" fillId="2" borderId="29" xfId="3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6" fillId="2" borderId="77" xfId="3" applyFont="1" applyFill="1" applyBorder="1" applyAlignment="1">
      <alignment horizontal="center" vertical="center" wrapText="1"/>
    </xf>
    <xf numFmtId="0" fontId="6" fillId="2" borderId="55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31751</xdr:rowOff>
    </xdr:from>
    <xdr:to>
      <xdr:col>1</xdr:col>
      <xdr:colOff>190968</xdr:colOff>
      <xdr:row>2</xdr:row>
      <xdr:rowOff>218676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98770215-1D32-4C00-A257-C31A0E068186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31751"/>
          <a:ext cx="637585" cy="789382"/>
        </a:xfrm>
        <a:prstGeom prst="rect">
          <a:avLst/>
        </a:prstGeom>
      </xdr:spPr>
    </xdr:pic>
    <xdr:clientData/>
  </xdr:twoCellAnchor>
  <xdr:twoCellAnchor editAs="oneCell">
    <xdr:from>
      <xdr:col>1</xdr:col>
      <xdr:colOff>283212</xdr:colOff>
      <xdr:row>0</xdr:row>
      <xdr:rowOff>31751</xdr:rowOff>
    </xdr:from>
    <xdr:to>
      <xdr:col>3</xdr:col>
      <xdr:colOff>27925</xdr:colOff>
      <xdr:row>2</xdr:row>
      <xdr:rowOff>217751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7B2F6506-0C4E-46C6-8998-5401A866BD4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412" y="31751"/>
          <a:ext cx="1243880" cy="788457"/>
        </a:xfrm>
        <a:prstGeom prst="rect">
          <a:avLst/>
        </a:prstGeom>
      </xdr:spPr>
    </xdr:pic>
    <xdr:clientData/>
  </xdr:twoCellAnchor>
  <xdr:twoCellAnchor editAs="oneCell">
    <xdr:from>
      <xdr:col>16</xdr:col>
      <xdr:colOff>63798</xdr:colOff>
      <xdr:row>0</xdr:row>
      <xdr:rowOff>40822</xdr:rowOff>
    </xdr:from>
    <xdr:to>
      <xdr:col>16</xdr:col>
      <xdr:colOff>767000</xdr:colOff>
      <xdr:row>3</xdr:row>
      <xdr:rowOff>43467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182A205C-AF0D-4C5A-A27B-293E24098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2191" y="40822"/>
          <a:ext cx="703202" cy="910922"/>
        </a:xfrm>
        <a:prstGeom prst="rect">
          <a:avLst/>
        </a:prstGeom>
      </xdr:spPr>
    </xdr:pic>
    <xdr:clientData/>
  </xdr:twoCellAnchor>
  <xdr:twoCellAnchor editAs="oneCell">
    <xdr:from>
      <xdr:col>17</xdr:col>
      <xdr:colOff>171594</xdr:colOff>
      <xdr:row>0</xdr:row>
      <xdr:rowOff>122465</xdr:rowOff>
    </xdr:from>
    <xdr:to>
      <xdr:col>17</xdr:col>
      <xdr:colOff>795409</xdr:colOff>
      <xdr:row>2</xdr:row>
      <xdr:rowOff>277395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D1E045D0-6829-4C10-8F56-7E74DB1EE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0844" y="122465"/>
          <a:ext cx="623815" cy="765551"/>
        </a:xfrm>
        <a:prstGeom prst="rect">
          <a:avLst/>
        </a:prstGeom>
      </xdr:spPr>
    </xdr:pic>
    <xdr:clientData/>
  </xdr:twoCellAnchor>
  <xdr:twoCellAnchor editAs="oneCell">
    <xdr:from>
      <xdr:col>6</xdr:col>
      <xdr:colOff>730251</xdr:colOff>
      <xdr:row>167</xdr:row>
      <xdr:rowOff>136261</xdr:rowOff>
    </xdr:from>
    <xdr:to>
      <xdr:col>7</xdr:col>
      <xdr:colOff>488156</xdr:colOff>
      <xdr:row>172</xdr:row>
      <xdr:rowOff>106797</xdr:rowOff>
    </xdr:to>
    <xdr:pic>
      <xdr:nvPicPr>
        <xdr:cNvPr id="6" name="Рисунок 5">
          <a:extLst>
            <a:ext uri="{FF2B5EF4-FFF2-40B4-BE49-F238E27FC236}">
              <a16:creationId xmlns="" xmlns:a16="http://schemas.microsoft.com/office/drawing/2014/main" id="{0C697D83-93D8-4909-BE12-B92E5CDFC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0876" y="16674042"/>
          <a:ext cx="1448593" cy="863505"/>
        </a:xfrm>
        <a:prstGeom prst="rect">
          <a:avLst/>
        </a:prstGeom>
      </xdr:spPr>
    </xdr:pic>
    <xdr:clientData/>
  </xdr:twoCellAnchor>
  <xdr:twoCellAnchor editAs="oneCell">
    <xdr:from>
      <xdr:col>15</xdr:col>
      <xdr:colOff>244474</xdr:colOff>
      <xdr:row>168</xdr:row>
      <xdr:rowOff>127000</xdr:rowOff>
    </xdr:from>
    <xdr:to>
      <xdr:col>17</xdr:col>
      <xdr:colOff>194749</xdr:colOff>
      <xdr:row>172</xdr:row>
      <xdr:rowOff>137330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CDE7B266-C654-46DF-B73B-02E54F09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5599" y="18510250"/>
          <a:ext cx="1467472" cy="734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U178"/>
  <sheetViews>
    <sheetView tabSelected="1" view="pageBreakPreview" topLeftCell="A4" zoomScale="80" zoomScaleNormal="100" zoomScaleSheetLayoutView="80" workbookViewId="0">
      <selection activeCell="J14" sqref="J14"/>
    </sheetView>
  </sheetViews>
  <sheetFormatPr defaultColWidth="9.140625" defaultRowHeight="12.75" x14ac:dyDescent="0.2"/>
  <cols>
    <col min="1" max="1" width="6.85546875" style="155" customWidth="1"/>
    <col min="2" max="2" width="7.7109375" style="155" customWidth="1"/>
    <col min="3" max="3" width="14.7109375" style="155" customWidth="1"/>
    <col min="4" max="4" width="25.42578125" style="1" customWidth="1"/>
    <col min="5" max="5" width="12.7109375" style="51" customWidth="1"/>
    <col min="6" max="6" width="8.7109375" style="1" customWidth="1"/>
    <col min="7" max="7" width="25.42578125" style="1" customWidth="1"/>
    <col min="8" max="8" width="11.7109375" style="68" customWidth="1"/>
    <col min="9" max="9" width="3.7109375" style="68" customWidth="1"/>
    <col min="10" max="10" width="12" style="68" customWidth="1"/>
    <col min="11" max="11" width="4.42578125" style="68" customWidth="1"/>
    <col min="12" max="12" width="13.5703125" style="68" customWidth="1"/>
    <col min="13" max="13" width="3.7109375" style="68" customWidth="1"/>
    <col min="14" max="14" width="12.28515625" style="68" customWidth="1"/>
    <col min="15" max="15" width="12.42578125" style="1" customWidth="1"/>
    <col min="16" max="16" width="9.7109375" style="155" customWidth="1"/>
    <col min="17" max="17" width="13.140625" style="1" customWidth="1"/>
    <col min="18" max="18" width="14.5703125" style="1" customWidth="1"/>
    <col min="19" max="19" width="13" style="41" bestFit="1" customWidth="1"/>
    <col min="20" max="16384" width="9.140625" style="1"/>
  </cols>
  <sheetData>
    <row r="1" spans="1:21" ht="23.25" customHeight="1" x14ac:dyDescent="0.2">
      <c r="A1" s="359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</row>
    <row r="2" spans="1:21" ht="23.25" customHeight="1" x14ac:dyDescent="0.2">
      <c r="A2" s="359" t="s">
        <v>40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1:21" ht="23.25" customHeight="1" x14ac:dyDescent="0.2">
      <c r="A3" s="359" t="s">
        <v>10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4" spans="1:21" ht="23.25" customHeight="1" x14ac:dyDescent="0.2">
      <c r="A4" s="359" t="s">
        <v>41</v>
      </c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T4"/>
    </row>
    <row r="5" spans="1:21" ht="9" customHeight="1" x14ac:dyDescent="0.2">
      <c r="A5" s="360"/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0"/>
      <c r="P5" s="360"/>
      <c r="Q5" s="360"/>
      <c r="R5" s="360"/>
      <c r="U5"/>
    </row>
    <row r="6" spans="1:21" s="2" customFormat="1" ht="28.5" x14ac:dyDescent="0.2">
      <c r="A6" s="361" t="s">
        <v>25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42"/>
    </row>
    <row r="7" spans="1:21" s="2" customFormat="1" ht="18" customHeight="1" x14ac:dyDescent="0.2">
      <c r="A7" s="362" t="s">
        <v>15</v>
      </c>
      <c r="B7" s="362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42"/>
    </row>
    <row r="8" spans="1:21" s="2" customFormat="1" ht="8.25" customHeight="1" thickBot="1" x14ac:dyDescent="0.25">
      <c r="A8" s="362"/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42"/>
    </row>
    <row r="9" spans="1:21" ht="23.25" customHeight="1" thickTop="1" x14ac:dyDescent="0.2">
      <c r="A9" s="363" t="s">
        <v>20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364"/>
      <c r="P9" s="364"/>
      <c r="Q9" s="364"/>
      <c r="R9" s="365"/>
    </row>
    <row r="10" spans="1:21" ht="18" customHeight="1" x14ac:dyDescent="0.2">
      <c r="A10" s="366" t="s">
        <v>39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8"/>
    </row>
    <row r="11" spans="1:21" ht="19.5" customHeight="1" x14ac:dyDescent="0.2">
      <c r="A11" s="366" t="s">
        <v>162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7"/>
      <c r="M11" s="367"/>
      <c r="N11" s="367"/>
      <c r="O11" s="367"/>
      <c r="P11" s="367"/>
      <c r="Q11" s="367"/>
      <c r="R11" s="368"/>
    </row>
    <row r="12" spans="1:21" ht="6.75" customHeight="1" x14ac:dyDescent="0.2">
      <c r="A12" s="356"/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8"/>
    </row>
    <row r="13" spans="1:21" ht="15.75" x14ac:dyDescent="0.2">
      <c r="A13" s="321" t="s">
        <v>142</v>
      </c>
      <c r="B13" s="322"/>
      <c r="C13" s="322"/>
      <c r="D13" s="322"/>
      <c r="E13" s="54"/>
      <c r="G13" s="55" t="s">
        <v>139</v>
      </c>
      <c r="H13" s="21"/>
      <c r="I13" s="21"/>
      <c r="J13" s="21"/>
      <c r="K13" s="21"/>
      <c r="L13" s="55"/>
      <c r="M13" s="55"/>
      <c r="N13" s="55"/>
      <c r="O13" s="5"/>
      <c r="P13" s="11"/>
      <c r="Q13" s="16"/>
      <c r="R13" s="17" t="s">
        <v>46</v>
      </c>
    </row>
    <row r="14" spans="1:21" ht="15.75" x14ac:dyDescent="0.2">
      <c r="A14" s="323" t="s">
        <v>143</v>
      </c>
      <c r="B14" s="324"/>
      <c r="C14" s="324"/>
      <c r="D14" s="324"/>
      <c r="E14" s="56"/>
      <c r="G14" s="57" t="s">
        <v>140</v>
      </c>
      <c r="H14" s="22"/>
      <c r="I14" s="22"/>
      <c r="J14" s="22"/>
      <c r="K14" s="22"/>
      <c r="L14" s="57"/>
      <c r="M14" s="57"/>
      <c r="N14" s="57"/>
      <c r="O14" s="6"/>
      <c r="P14" s="9"/>
      <c r="Q14" s="18"/>
      <c r="R14" s="19" t="s">
        <v>45</v>
      </c>
    </row>
    <row r="15" spans="1:21" ht="15" x14ac:dyDescent="0.2">
      <c r="A15" s="350" t="s">
        <v>9</v>
      </c>
      <c r="B15" s="351"/>
      <c r="C15" s="351"/>
      <c r="D15" s="351"/>
      <c r="E15" s="351"/>
      <c r="F15" s="351"/>
      <c r="G15" s="352"/>
      <c r="H15" s="351" t="s">
        <v>1</v>
      </c>
      <c r="I15" s="351"/>
      <c r="J15" s="351"/>
      <c r="K15" s="351"/>
      <c r="L15" s="351"/>
      <c r="M15" s="351"/>
      <c r="N15" s="351"/>
      <c r="O15" s="351"/>
      <c r="P15" s="351"/>
      <c r="Q15" s="351"/>
      <c r="R15" s="369"/>
    </row>
    <row r="16" spans="1:21" ht="15" x14ac:dyDescent="0.2">
      <c r="A16" s="58" t="s">
        <v>16</v>
      </c>
      <c r="B16" s="59"/>
      <c r="C16" s="59"/>
      <c r="D16" s="59"/>
      <c r="E16" s="60"/>
      <c r="F16" s="7"/>
      <c r="G16" s="151"/>
      <c r="H16" s="318" t="s">
        <v>141</v>
      </c>
      <c r="I16" s="319"/>
      <c r="J16" s="319"/>
      <c r="K16" s="319"/>
      <c r="L16" s="319"/>
      <c r="M16" s="319"/>
      <c r="N16" s="319"/>
      <c r="O16" s="319"/>
      <c r="P16" s="319"/>
      <c r="Q16" s="319"/>
      <c r="R16" s="320"/>
    </row>
    <row r="17" spans="1:19" ht="15" x14ac:dyDescent="0.2">
      <c r="A17" s="58" t="s">
        <v>17</v>
      </c>
      <c r="B17" s="59"/>
      <c r="C17" s="59"/>
      <c r="D17" s="61"/>
      <c r="E17" s="50"/>
      <c r="F17" s="7"/>
      <c r="G17" s="152" t="s">
        <v>42</v>
      </c>
      <c r="H17" s="318" t="s">
        <v>157</v>
      </c>
      <c r="I17" s="319"/>
      <c r="J17" s="319"/>
      <c r="K17" s="319"/>
      <c r="L17" s="319"/>
      <c r="M17" s="319"/>
      <c r="N17" s="319"/>
      <c r="O17" s="319"/>
      <c r="P17" s="319"/>
      <c r="Q17" s="319"/>
      <c r="R17" s="320"/>
    </row>
    <row r="18" spans="1:19" ht="15" x14ac:dyDescent="0.2">
      <c r="A18" s="58" t="s">
        <v>18</v>
      </c>
      <c r="B18" s="59"/>
      <c r="C18" s="59"/>
      <c r="D18" s="61"/>
      <c r="E18" s="50"/>
      <c r="F18" s="7"/>
      <c r="G18" s="152" t="s">
        <v>43</v>
      </c>
      <c r="H18" s="318" t="s">
        <v>158</v>
      </c>
      <c r="I18" s="319"/>
      <c r="J18" s="319"/>
      <c r="K18" s="319"/>
      <c r="L18" s="319"/>
      <c r="M18" s="319"/>
      <c r="N18" s="319"/>
      <c r="O18" s="319"/>
      <c r="P18" s="319"/>
      <c r="Q18" s="319"/>
      <c r="R18" s="320"/>
    </row>
    <row r="19" spans="1:19" ht="16.5" thickBot="1" x14ac:dyDescent="0.25">
      <c r="A19" s="58" t="s">
        <v>14</v>
      </c>
      <c r="B19" s="39"/>
      <c r="C19" s="39"/>
      <c r="D19" s="39"/>
      <c r="E19" s="150"/>
      <c r="F19" s="166"/>
      <c r="G19" s="153" t="s">
        <v>44</v>
      </c>
      <c r="H19" s="154" t="s">
        <v>29</v>
      </c>
      <c r="I19" s="88"/>
      <c r="J19" s="88"/>
      <c r="K19" s="88"/>
      <c r="L19" s="70"/>
      <c r="M19" s="67"/>
      <c r="N19" s="67"/>
      <c r="O19" s="8"/>
      <c r="P19" s="44">
        <v>46</v>
      </c>
      <c r="R19" s="10" t="s">
        <v>47</v>
      </c>
    </row>
    <row r="20" spans="1:19" ht="6" customHeight="1" thickTop="1" thickBot="1" x14ac:dyDescent="0.25">
      <c r="A20" s="14"/>
      <c r="B20" s="14"/>
      <c r="C20" s="14"/>
      <c r="D20" s="13"/>
      <c r="E20" s="47"/>
      <c r="F20" s="13"/>
      <c r="G20" s="13"/>
      <c r="H20" s="65"/>
      <c r="I20" s="65"/>
      <c r="J20" s="65"/>
      <c r="K20" s="65"/>
      <c r="L20" s="65"/>
      <c r="M20" s="65"/>
      <c r="N20" s="65"/>
      <c r="O20" s="13"/>
      <c r="P20" s="14"/>
      <c r="Q20" s="13"/>
      <c r="R20" s="13"/>
    </row>
    <row r="21" spans="1:19" s="3" customFormat="1" ht="21" customHeight="1" thickTop="1" x14ac:dyDescent="0.2">
      <c r="A21" s="370" t="s">
        <v>6</v>
      </c>
      <c r="B21" s="327" t="s">
        <v>12</v>
      </c>
      <c r="C21" s="327" t="s">
        <v>26</v>
      </c>
      <c r="D21" s="327" t="s">
        <v>2</v>
      </c>
      <c r="E21" s="348" t="s">
        <v>30</v>
      </c>
      <c r="F21" s="327" t="s">
        <v>8</v>
      </c>
      <c r="G21" s="353" t="s">
        <v>153</v>
      </c>
      <c r="H21" s="342" t="s">
        <v>144</v>
      </c>
      <c r="I21" s="343"/>
      <c r="J21" s="343"/>
      <c r="K21" s="343"/>
      <c r="L21" s="343"/>
      <c r="M21" s="344"/>
      <c r="N21" s="327" t="s">
        <v>7</v>
      </c>
      <c r="O21" s="327" t="s">
        <v>24</v>
      </c>
      <c r="P21" s="329" t="s">
        <v>21</v>
      </c>
      <c r="Q21" s="331" t="s">
        <v>23</v>
      </c>
      <c r="R21" s="333" t="s">
        <v>13</v>
      </c>
      <c r="S21" s="43"/>
    </row>
    <row r="22" spans="1:19" s="3" customFormat="1" ht="21.75" customHeight="1" thickBot="1" x14ac:dyDescent="0.25">
      <c r="A22" s="371"/>
      <c r="B22" s="328"/>
      <c r="C22" s="328"/>
      <c r="D22" s="328"/>
      <c r="E22" s="349"/>
      <c r="F22" s="328"/>
      <c r="G22" s="354"/>
      <c r="H22" s="330" t="s">
        <v>145</v>
      </c>
      <c r="I22" s="345"/>
      <c r="J22" s="330" t="s">
        <v>146</v>
      </c>
      <c r="K22" s="345"/>
      <c r="L22" s="346" t="s">
        <v>152</v>
      </c>
      <c r="M22" s="347"/>
      <c r="N22" s="338"/>
      <c r="O22" s="328"/>
      <c r="P22" s="330"/>
      <c r="Q22" s="332"/>
      <c r="R22" s="334"/>
      <c r="S22" s="43"/>
    </row>
    <row r="23" spans="1:19" ht="18.75" customHeight="1" x14ac:dyDescent="0.2">
      <c r="A23" s="174">
        <v>1</v>
      </c>
      <c r="B23" s="175">
        <v>51</v>
      </c>
      <c r="C23" s="175">
        <v>10034942919</v>
      </c>
      <c r="D23" s="176" t="s">
        <v>101</v>
      </c>
      <c r="E23" s="177" t="s">
        <v>102</v>
      </c>
      <c r="F23" s="178" t="s">
        <v>22</v>
      </c>
      <c r="G23" s="294" t="s">
        <v>51</v>
      </c>
      <c r="H23" s="179">
        <v>9.1502314814814814E-3</v>
      </c>
      <c r="I23" s="180">
        <v>1</v>
      </c>
      <c r="J23" s="181">
        <v>1.0783333333333336E-2</v>
      </c>
      <c r="K23" s="182">
        <v>3</v>
      </c>
      <c r="L23" s="181">
        <v>1.9933564814814817E-2</v>
      </c>
      <c r="M23" s="183">
        <v>2</v>
      </c>
      <c r="N23" s="184">
        <f>SUM(L23,L26)</f>
        <v>4.2331481481481477E-2</v>
      </c>
      <c r="O23" s="185"/>
      <c r="P23" s="186">
        <f>IFERROR($P$19*3600/(HOUR(N23)*3600+MINUTE(N23)*60+SECOND(N23)),"")</f>
        <v>45.283018867924525</v>
      </c>
      <c r="Q23" s="187" t="s">
        <v>22</v>
      </c>
      <c r="R23" s="188"/>
      <c r="S23" s="1"/>
    </row>
    <row r="24" spans="1:19" ht="18.75" customHeight="1" x14ac:dyDescent="0.2">
      <c r="A24" s="189">
        <f>A23</f>
        <v>1</v>
      </c>
      <c r="B24" s="190">
        <v>52</v>
      </c>
      <c r="C24" s="191">
        <v>10034975049</v>
      </c>
      <c r="D24" s="192" t="s">
        <v>103</v>
      </c>
      <c r="E24" s="193" t="s">
        <v>104</v>
      </c>
      <c r="F24" s="190" t="s">
        <v>22</v>
      </c>
      <c r="G24" s="295" t="str">
        <f t="shared" ref="G24:N24" si="0">G23</f>
        <v>Санкт-Петербург</v>
      </c>
      <c r="H24" s="194">
        <f t="shared" si="0"/>
        <v>9.1502314814814814E-3</v>
      </c>
      <c r="I24" s="195">
        <f t="shared" si="0"/>
        <v>1</v>
      </c>
      <c r="J24" s="196">
        <f t="shared" si="0"/>
        <v>1.0783333333333336E-2</v>
      </c>
      <c r="K24" s="197">
        <f t="shared" si="0"/>
        <v>3</v>
      </c>
      <c r="L24" s="196">
        <f t="shared" si="0"/>
        <v>1.9933564814814817E-2</v>
      </c>
      <c r="M24" s="198">
        <f t="shared" si="0"/>
        <v>2</v>
      </c>
      <c r="N24" s="199">
        <f t="shared" si="0"/>
        <v>4.2331481481481477E-2</v>
      </c>
      <c r="O24" s="200"/>
      <c r="P24" s="300">
        <f t="shared" ref="P24:P28" si="1">IFERROR($P$19*3600/(HOUR(N24)*3600+MINUTE(N24)*60+SECOND(N24)),"")</f>
        <v>45.283018867924525</v>
      </c>
      <c r="Q24" s="202" t="s">
        <v>22</v>
      </c>
      <c r="R24" s="203"/>
      <c r="S24" s="1"/>
    </row>
    <row r="25" spans="1:19" ht="18.75" customHeight="1" x14ac:dyDescent="0.2">
      <c r="A25" s="204">
        <f>A23</f>
        <v>1</v>
      </c>
      <c r="B25" s="205">
        <v>53</v>
      </c>
      <c r="C25" s="205">
        <v>10034988082</v>
      </c>
      <c r="D25" s="206" t="s">
        <v>105</v>
      </c>
      <c r="E25" s="207" t="s">
        <v>106</v>
      </c>
      <c r="F25" s="208" t="s">
        <v>22</v>
      </c>
      <c r="G25" s="296" t="str">
        <f t="shared" ref="G25:N25" si="2">G23</f>
        <v>Санкт-Петербург</v>
      </c>
      <c r="H25" s="209">
        <f t="shared" si="2"/>
        <v>9.1502314814814814E-3</v>
      </c>
      <c r="I25" s="210">
        <f t="shared" si="2"/>
        <v>1</v>
      </c>
      <c r="J25" s="211">
        <f t="shared" si="2"/>
        <v>1.0783333333333336E-2</v>
      </c>
      <c r="K25" s="212">
        <f t="shared" si="2"/>
        <v>3</v>
      </c>
      <c r="L25" s="211">
        <f t="shared" si="2"/>
        <v>1.9933564814814817E-2</v>
      </c>
      <c r="M25" s="213">
        <f t="shared" si="2"/>
        <v>2</v>
      </c>
      <c r="N25" s="214">
        <f t="shared" si="2"/>
        <v>4.2331481481481477E-2</v>
      </c>
      <c r="O25" s="215"/>
      <c r="P25" s="216">
        <f t="shared" si="1"/>
        <v>45.283018867924525</v>
      </c>
      <c r="Q25" s="217" t="s">
        <v>22</v>
      </c>
      <c r="R25" s="218"/>
      <c r="S25" s="1"/>
    </row>
    <row r="26" spans="1:19" ht="18.75" customHeight="1" x14ac:dyDescent="0.2">
      <c r="A26" s="219">
        <f>A23</f>
        <v>1</v>
      </c>
      <c r="B26" s="220">
        <v>54</v>
      </c>
      <c r="C26" s="221">
        <v>10008696537</v>
      </c>
      <c r="D26" s="222" t="s">
        <v>107</v>
      </c>
      <c r="E26" s="223" t="s">
        <v>108</v>
      </c>
      <c r="F26" s="220" t="s">
        <v>22</v>
      </c>
      <c r="G26" s="297" t="str">
        <f>G23</f>
        <v>Санкт-Петербург</v>
      </c>
      <c r="H26" s="224">
        <v>1.0567476851851852E-2</v>
      </c>
      <c r="I26" s="225">
        <v>1</v>
      </c>
      <c r="J26" s="226">
        <v>1.1830439814814808E-2</v>
      </c>
      <c r="K26" s="227">
        <v>1</v>
      </c>
      <c r="L26" s="226">
        <v>2.239791666666666E-2</v>
      </c>
      <c r="M26" s="228">
        <v>1</v>
      </c>
      <c r="N26" s="229">
        <f>N23</f>
        <v>4.2331481481481477E-2</v>
      </c>
      <c r="O26" s="230"/>
      <c r="P26" s="231">
        <f>IFERROR($P$19*3600/(HOUR(N26)*3600+MINUTE(N26)*60+SECOND(N26)),"")</f>
        <v>45.283018867924525</v>
      </c>
      <c r="Q26" s="232" t="s">
        <v>22</v>
      </c>
      <c r="R26" s="233"/>
      <c r="S26" s="1"/>
    </row>
    <row r="27" spans="1:19" ht="18.75" customHeight="1" x14ac:dyDescent="0.2">
      <c r="A27" s="189">
        <f>A23</f>
        <v>1</v>
      </c>
      <c r="B27" s="190">
        <v>55</v>
      </c>
      <c r="C27" s="191">
        <v>10008676228</v>
      </c>
      <c r="D27" s="192" t="s">
        <v>109</v>
      </c>
      <c r="E27" s="193" t="s">
        <v>110</v>
      </c>
      <c r="F27" s="190" t="s">
        <v>22</v>
      </c>
      <c r="G27" s="295" t="str">
        <f>G23</f>
        <v>Санкт-Петербург</v>
      </c>
      <c r="H27" s="194">
        <f t="shared" ref="H27:M27" si="3">H26</f>
        <v>1.0567476851851852E-2</v>
      </c>
      <c r="I27" s="195">
        <f t="shared" si="3"/>
        <v>1</v>
      </c>
      <c r="J27" s="196">
        <f t="shared" si="3"/>
        <v>1.1830439814814808E-2</v>
      </c>
      <c r="K27" s="197">
        <f t="shared" si="3"/>
        <v>1</v>
      </c>
      <c r="L27" s="196">
        <f t="shared" si="3"/>
        <v>2.239791666666666E-2</v>
      </c>
      <c r="M27" s="198">
        <f t="shared" si="3"/>
        <v>1</v>
      </c>
      <c r="N27" s="199">
        <f>N23</f>
        <v>4.2331481481481477E-2</v>
      </c>
      <c r="O27" s="200"/>
      <c r="P27" s="201">
        <f>IFERROR($P$19*3600/(HOUR(N27)*3600+MINUTE(N27)*60+SECOND(N27)),"")</f>
        <v>45.283018867924525</v>
      </c>
      <c r="Q27" s="202" t="s">
        <v>22</v>
      </c>
      <c r="R27" s="203"/>
      <c r="S27" s="1"/>
    </row>
    <row r="28" spans="1:19" ht="18.75" customHeight="1" thickBot="1" x14ac:dyDescent="0.25">
      <c r="A28" s="234">
        <f>A23</f>
        <v>1</v>
      </c>
      <c r="B28" s="235">
        <v>56</v>
      </c>
      <c r="C28" s="236">
        <v>10010179021</v>
      </c>
      <c r="D28" s="237" t="s">
        <v>111</v>
      </c>
      <c r="E28" s="238" t="s">
        <v>112</v>
      </c>
      <c r="F28" s="235" t="s">
        <v>22</v>
      </c>
      <c r="G28" s="298" t="str">
        <f>G23</f>
        <v>Санкт-Петербург</v>
      </c>
      <c r="H28" s="239">
        <f t="shared" ref="H28:M28" si="4">H26</f>
        <v>1.0567476851851852E-2</v>
      </c>
      <c r="I28" s="240">
        <f t="shared" si="4"/>
        <v>1</v>
      </c>
      <c r="J28" s="241">
        <f t="shared" si="4"/>
        <v>1.1830439814814808E-2</v>
      </c>
      <c r="K28" s="242">
        <f t="shared" si="4"/>
        <v>1</v>
      </c>
      <c r="L28" s="241">
        <f t="shared" si="4"/>
        <v>2.239791666666666E-2</v>
      </c>
      <c r="M28" s="243">
        <f t="shared" si="4"/>
        <v>1</v>
      </c>
      <c r="N28" s="244">
        <f>N23</f>
        <v>4.2331481481481477E-2</v>
      </c>
      <c r="O28" s="245"/>
      <c r="P28" s="246">
        <f t="shared" si="1"/>
        <v>45.283018867924525</v>
      </c>
      <c r="Q28" s="247" t="s">
        <v>22</v>
      </c>
      <c r="R28" s="248"/>
    </row>
    <row r="29" spans="1:19" ht="18.75" customHeight="1" x14ac:dyDescent="0.2">
      <c r="A29" s="174">
        <v>2</v>
      </c>
      <c r="B29" s="175">
        <v>11</v>
      </c>
      <c r="C29" s="175">
        <v>10036092771</v>
      </c>
      <c r="D29" s="176" t="s">
        <v>49</v>
      </c>
      <c r="E29" s="177" t="s">
        <v>50</v>
      </c>
      <c r="F29" s="178" t="s">
        <v>19</v>
      </c>
      <c r="G29" s="294" t="s">
        <v>51</v>
      </c>
      <c r="H29" s="179">
        <v>9.2666666666666661E-3</v>
      </c>
      <c r="I29" s="180">
        <v>2</v>
      </c>
      <c r="J29" s="181">
        <v>1.0438773148148148E-2</v>
      </c>
      <c r="K29" s="182">
        <v>1</v>
      </c>
      <c r="L29" s="181">
        <v>1.9705439814814815E-2</v>
      </c>
      <c r="M29" s="183">
        <v>1</v>
      </c>
      <c r="N29" s="184">
        <f>SUM(L29,L32)</f>
        <v>4.3387037037037036E-2</v>
      </c>
      <c r="O29" s="185">
        <f>N29-$N$23</f>
        <v>1.0555555555555596E-3</v>
      </c>
      <c r="P29" s="186">
        <f>IFERROR($P$19*3600/(HOUR(N29)*3600+MINUTE(N29)*60+SECOND(N29)),"")</f>
        <v>44.171779141104295</v>
      </c>
      <c r="Q29" s="187" t="s">
        <v>22</v>
      </c>
      <c r="R29" s="188"/>
    </row>
    <row r="30" spans="1:19" ht="18.75" customHeight="1" x14ac:dyDescent="0.2">
      <c r="A30" s="189">
        <f>A29</f>
        <v>2</v>
      </c>
      <c r="B30" s="190">
        <v>12</v>
      </c>
      <c r="C30" s="191">
        <v>10036018609</v>
      </c>
      <c r="D30" s="192" t="s">
        <v>52</v>
      </c>
      <c r="E30" s="193" t="s">
        <v>53</v>
      </c>
      <c r="F30" s="190" t="s">
        <v>22</v>
      </c>
      <c r="G30" s="295" t="str">
        <f t="shared" ref="G30:O30" si="5">G29</f>
        <v>Санкт-Петербург</v>
      </c>
      <c r="H30" s="194">
        <f t="shared" si="5"/>
        <v>9.2666666666666661E-3</v>
      </c>
      <c r="I30" s="195">
        <f t="shared" si="5"/>
        <v>2</v>
      </c>
      <c r="J30" s="196">
        <f t="shared" si="5"/>
        <v>1.0438773148148148E-2</v>
      </c>
      <c r="K30" s="197">
        <f t="shared" si="5"/>
        <v>1</v>
      </c>
      <c r="L30" s="196">
        <f t="shared" si="5"/>
        <v>1.9705439814814815E-2</v>
      </c>
      <c r="M30" s="198">
        <f t="shared" si="5"/>
        <v>1</v>
      </c>
      <c r="N30" s="199">
        <f t="shared" si="5"/>
        <v>4.3387037037037036E-2</v>
      </c>
      <c r="O30" s="316">
        <f t="shared" si="5"/>
        <v>1.0555555555555596E-3</v>
      </c>
      <c r="P30" s="300">
        <f t="shared" ref="P30:P31" si="6">IFERROR($P$19*3600/(HOUR(N30)*3600+MINUTE(N30)*60+SECOND(N30)),"")</f>
        <v>44.171779141104295</v>
      </c>
      <c r="Q30" s="202" t="s">
        <v>22</v>
      </c>
      <c r="R30" s="203"/>
    </row>
    <row r="31" spans="1:19" ht="18.75" customHeight="1" x14ac:dyDescent="0.2">
      <c r="A31" s="204">
        <f>A29</f>
        <v>2</v>
      </c>
      <c r="B31" s="205">
        <v>13</v>
      </c>
      <c r="C31" s="205">
        <v>10036019013</v>
      </c>
      <c r="D31" s="206" t="s">
        <v>54</v>
      </c>
      <c r="E31" s="207" t="s">
        <v>55</v>
      </c>
      <c r="F31" s="208" t="s">
        <v>27</v>
      </c>
      <c r="G31" s="296" t="str">
        <f t="shared" ref="G31:O31" si="7">G29</f>
        <v>Санкт-Петербург</v>
      </c>
      <c r="H31" s="209">
        <f t="shared" si="7"/>
        <v>9.2666666666666661E-3</v>
      </c>
      <c r="I31" s="210">
        <f t="shared" si="7"/>
        <v>2</v>
      </c>
      <c r="J31" s="211">
        <f t="shared" si="7"/>
        <v>1.0438773148148148E-2</v>
      </c>
      <c r="K31" s="212">
        <f t="shared" si="7"/>
        <v>1</v>
      </c>
      <c r="L31" s="211">
        <f t="shared" si="7"/>
        <v>1.9705439814814815E-2</v>
      </c>
      <c r="M31" s="213">
        <f t="shared" si="7"/>
        <v>1</v>
      </c>
      <c r="N31" s="214">
        <f t="shared" si="7"/>
        <v>4.3387037037037036E-2</v>
      </c>
      <c r="O31" s="215">
        <f t="shared" si="7"/>
        <v>1.0555555555555596E-3</v>
      </c>
      <c r="P31" s="216">
        <f t="shared" si="6"/>
        <v>44.171779141104295</v>
      </c>
      <c r="Q31" s="217" t="s">
        <v>22</v>
      </c>
      <c r="R31" s="218"/>
    </row>
    <row r="32" spans="1:19" ht="18.75" customHeight="1" x14ac:dyDescent="0.2">
      <c r="A32" s="219">
        <f>A29</f>
        <v>2</v>
      </c>
      <c r="B32" s="220">
        <v>14</v>
      </c>
      <c r="C32" s="221">
        <v>10036017393</v>
      </c>
      <c r="D32" s="222" t="s">
        <v>56</v>
      </c>
      <c r="E32" s="223" t="s">
        <v>57</v>
      </c>
      <c r="F32" s="220" t="s">
        <v>22</v>
      </c>
      <c r="G32" s="297" t="str">
        <f>G29</f>
        <v>Санкт-Петербург</v>
      </c>
      <c r="H32" s="224">
        <v>1.131539351851852E-2</v>
      </c>
      <c r="I32" s="225">
        <v>5</v>
      </c>
      <c r="J32" s="226">
        <v>1.2366203703703702E-2</v>
      </c>
      <c r="K32" s="227">
        <v>3</v>
      </c>
      <c r="L32" s="226">
        <v>2.3681597222222222E-2</v>
      </c>
      <c r="M32" s="228">
        <v>5</v>
      </c>
      <c r="N32" s="229">
        <v>4.3387037037037036E-2</v>
      </c>
      <c r="O32" s="230">
        <v>1.0555555555555596E-3</v>
      </c>
      <c r="P32" s="231">
        <f t="shared" ref="P32" si="8">IFERROR($P$19*3600/(HOUR(N32)*3600+MINUTE(N32)*60+SECOND(N32)),"")</f>
        <v>44.171779141104295</v>
      </c>
      <c r="Q32" s="232" t="s">
        <v>22</v>
      </c>
      <c r="R32" s="233"/>
    </row>
    <row r="33" spans="1:18" ht="18.75" customHeight="1" x14ac:dyDescent="0.2">
      <c r="A33" s="189">
        <f>A29</f>
        <v>2</v>
      </c>
      <c r="B33" s="190">
        <v>15</v>
      </c>
      <c r="C33" s="191">
        <v>10036017494</v>
      </c>
      <c r="D33" s="192" t="s">
        <v>58</v>
      </c>
      <c r="E33" s="193" t="s">
        <v>59</v>
      </c>
      <c r="F33" s="190" t="s">
        <v>22</v>
      </c>
      <c r="G33" s="295" t="str">
        <f>G29</f>
        <v>Санкт-Петербург</v>
      </c>
      <c r="H33" s="194">
        <f t="shared" ref="H33:M33" si="9">H32</f>
        <v>1.131539351851852E-2</v>
      </c>
      <c r="I33" s="195">
        <f t="shared" si="9"/>
        <v>5</v>
      </c>
      <c r="J33" s="196">
        <f t="shared" si="9"/>
        <v>1.2366203703703702E-2</v>
      </c>
      <c r="K33" s="197">
        <f t="shared" si="9"/>
        <v>3</v>
      </c>
      <c r="L33" s="196">
        <f t="shared" si="9"/>
        <v>2.3681597222222222E-2</v>
      </c>
      <c r="M33" s="198">
        <f t="shared" si="9"/>
        <v>5</v>
      </c>
      <c r="N33" s="199">
        <f>N29</f>
        <v>4.3387037037037036E-2</v>
      </c>
      <c r="O33" s="200">
        <f>O29</f>
        <v>1.0555555555555596E-3</v>
      </c>
      <c r="P33" s="201">
        <f>IFERROR($P$19*3600/(HOUR(N33)*3600+MINUTE(N33)*60+SECOND(N33)),"")</f>
        <v>44.171779141104295</v>
      </c>
      <c r="Q33" s="202" t="s">
        <v>22</v>
      </c>
      <c r="R33" s="203"/>
    </row>
    <row r="34" spans="1:18" ht="18.75" customHeight="1" thickBot="1" x14ac:dyDescent="0.25">
      <c r="A34" s="234">
        <f>A29</f>
        <v>2</v>
      </c>
      <c r="B34" s="235">
        <v>16</v>
      </c>
      <c r="C34" s="236">
        <v>10083380473</v>
      </c>
      <c r="D34" s="237" t="s">
        <v>60</v>
      </c>
      <c r="E34" s="238" t="s">
        <v>61</v>
      </c>
      <c r="F34" s="235" t="s">
        <v>27</v>
      </c>
      <c r="G34" s="298" t="str">
        <f>G29</f>
        <v>Санкт-Петербург</v>
      </c>
      <c r="H34" s="239">
        <f t="shared" ref="H34:M34" si="10">H32</f>
        <v>1.131539351851852E-2</v>
      </c>
      <c r="I34" s="240">
        <f t="shared" si="10"/>
        <v>5</v>
      </c>
      <c r="J34" s="241">
        <f t="shared" si="10"/>
        <v>1.2366203703703702E-2</v>
      </c>
      <c r="K34" s="242">
        <f t="shared" si="10"/>
        <v>3</v>
      </c>
      <c r="L34" s="241">
        <f t="shared" si="10"/>
        <v>2.3681597222222222E-2</v>
      </c>
      <c r="M34" s="243">
        <f t="shared" si="10"/>
        <v>5</v>
      </c>
      <c r="N34" s="244">
        <f>N29</f>
        <v>4.3387037037037036E-2</v>
      </c>
      <c r="O34" s="245">
        <f>O29</f>
        <v>1.0555555555555596E-3</v>
      </c>
      <c r="P34" s="246">
        <f t="shared" ref="P34" si="11">IFERROR($P$19*3600/(HOUR(N34)*3600+MINUTE(N34)*60+SECOND(N34)),"")</f>
        <v>44.171779141104295</v>
      </c>
      <c r="Q34" s="247" t="s">
        <v>22</v>
      </c>
      <c r="R34" s="248"/>
    </row>
    <row r="35" spans="1:18" ht="18.75" customHeight="1" x14ac:dyDescent="0.2">
      <c r="A35" s="174">
        <v>3</v>
      </c>
      <c r="B35" s="175">
        <v>31</v>
      </c>
      <c r="C35" s="175">
        <v>10008705227</v>
      </c>
      <c r="D35" s="176" t="s">
        <v>75</v>
      </c>
      <c r="E35" s="177" t="s">
        <v>76</v>
      </c>
      <c r="F35" s="178" t="s">
        <v>22</v>
      </c>
      <c r="G35" s="294" t="s">
        <v>77</v>
      </c>
      <c r="H35" s="179">
        <v>9.3846064814814816E-3</v>
      </c>
      <c r="I35" s="180">
        <v>4</v>
      </c>
      <c r="J35" s="181">
        <v>1.101724537037037E-2</v>
      </c>
      <c r="K35" s="182">
        <v>5</v>
      </c>
      <c r="L35" s="181">
        <v>2.0401851851851852E-2</v>
      </c>
      <c r="M35" s="183">
        <v>5</v>
      </c>
      <c r="N35" s="184">
        <f>SUM(L35,L38)</f>
        <v>4.3397106481481484E-2</v>
      </c>
      <c r="O35" s="185">
        <f>N35-$N$23</f>
        <v>1.0656250000000075E-3</v>
      </c>
      <c r="P35" s="186">
        <f>IFERROR($P$19*3600/(HOUR(N35)*3600+MINUTE(N35)*60+SECOND(N35)),"")</f>
        <v>44.16</v>
      </c>
      <c r="Q35" s="187" t="s">
        <v>22</v>
      </c>
      <c r="R35" s="188"/>
    </row>
    <row r="36" spans="1:18" ht="18.75" customHeight="1" x14ac:dyDescent="0.2">
      <c r="A36" s="189">
        <f>A35</f>
        <v>3</v>
      </c>
      <c r="B36" s="190">
        <v>32</v>
      </c>
      <c r="C36" s="191">
        <v>10036065489</v>
      </c>
      <c r="D36" s="192" t="s">
        <v>78</v>
      </c>
      <c r="E36" s="193" t="s">
        <v>79</v>
      </c>
      <c r="F36" s="190" t="s">
        <v>27</v>
      </c>
      <c r="G36" s="295" t="str">
        <f t="shared" ref="G36:O36" si="12">G35</f>
        <v>Республика Адыгея</v>
      </c>
      <c r="H36" s="194">
        <f t="shared" si="12"/>
        <v>9.3846064814814816E-3</v>
      </c>
      <c r="I36" s="195">
        <f t="shared" si="12"/>
        <v>4</v>
      </c>
      <c r="J36" s="196">
        <f t="shared" si="12"/>
        <v>1.101724537037037E-2</v>
      </c>
      <c r="K36" s="197">
        <f t="shared" si="12"/>
        <v>5</v>
      </c>
      <c r="L36" s="196">
        <f t="shared" si="12"/>
        <v>2.0401851851851852E-2</v>
      </c>
      <c r="M36" s="198">
        <f t="shared" si="12"/>
        <v>5</v>
      </c>
      <c r="N36" s="199">
        <f t="shared" si="12"/>
        <v>4.3397106481481484E-2</v>
      </c>
      <c r="O36" s="316">
        <f t="shared" si="12"/>
        <v>1.0656250000000075E-3</v>
      </c>
      <c r="P36" s="300">
        <f t="shared" ref="P36:P37" si="13">IFERROR($P$19*3600/(HOUR(N36)*3600+MINUTE(N36)*60+SECOND(N36)),"")</f>
        <v>44.16</v>
      </c>
      <c r="Q36" s="202" t="s">
        <v>22</v>
      </c>
      <c r="R36" s="203"/>
    </row>
    <row r="37" spans="1:18" ht="18.75" customHeight="1" x14ac:dyDescent="0.2">
      <c r="A37" s="204">
        <f>A35</f>
        <v>3</v>
      </c>
      <c r="B37" s="205">
        <v>33</v>
      </c>
      <c r="C37" s="205">
        <v>10008705025</v>
      </c>
      <c r="D37" s="206" t="s">
        <v>80</v>
      </c>
      <c r="E37" s="207" t="s">
        <v>81</v>
      </c>
      <c r="F37" s="208" t="s">
        <v>19</v>
      </c>
      <c r="G37" s="296" t="str">
        <f t="shared" ref="G37:O37" si="14">G35</f>
        <v>Республика Адыгея</v>
      </c>
      <c r="H37" s="209">
        <f t="shared" si="14"/>
        <v>9.3846064814814816E-3</v>
      </c>
      <c r="I37" s="210">
        <f t="shared" si="14"/>
        <v>4</v>
      </c>
      <c r="J37" s="211">
        <f t="shared" si="14"/>
        <v>1.101724537037037E-2</v>
      </c>
      <c r="K37" s="212">
        <f t="shared" si="14"/>
        <v>5</v>
      </c>
      <c r="L37" s="211">
        <f t="shared" si="14"/>
        <v>2.0401851851851852E-2</v>
      </c>
      <c r="M37" s="213">
        <f t="shared" si="14"/>
        <v>5</v>
      </c>
      <c r="N37" s="214">
        <f t="shared" si="14"/>
        <v>4.3397106481481484E-2</v>
      </c>
      <c r="O37" s="215">
        <f t="shared" si="14"/>
        <v>1.0656250000000075E-3</v>
      </c>
      <c r="P37" s="216">
        <f t="shared" si="13"/>
        <v>44.16</v>
      </c>
      <c r="Q37" s="217" t="s">
        <v>22</v>
      </c>
      <c r="R37" s="218"/>
    </row>
    <row r="38" spans="1:18" ht="18.75" customHeight="1" x14ac:dyDescent="0.2">
      <c r="A38" s="219">
        <f>A35</f>
        <v>3</v>
      </c>
      <c r="B38" s="220">
        <v>34</v>
      </c>
      <c r="C38" s="221">
        <v>10093888708</v>
      </c>
      <c r="D38" s="222" t="s">
        <v>82</v>
      </c>
      <c r="E38" s="223" t="s">
        <v>83</v>
      </c>
      <c r="F38" s="220" t="s">
        <v>27</v>
      </c>
      <c r="G38" s="297" t="str">
        <f>G35</f>
        <v>Республика Адыгея</v>
      </c>
      <c r="H38" s="224">
        <v>1.0799768518518518E-2</v>
      </c>
      <c r="I38" s="225">
        <v>2</v>
      </c>
      <c r="J38" s="226">
        <v>1.2195486111111115E-2</v>
      </c>
      <c r="K38" s="227">
        <v>2</v>
      </c>
      <c r="L38" s="226">
        <v>2.2995254629629633E-2</v>
      </c>
      <c r="M38" s="228">
        <v>2</v>
      </c>
      <c r="N38" s="229">
        <v>4.3397106481481484E-2</v>
      </c>
      <c r="O38" s="230">
        <v>1.0656250000000075E-3</v>
      </c>
      <c r="P38" s="231">
        <f>IFERROR($P$19*3600/(HOUR(N38)*3600+MINUTE(N38)*60+SECOND(N38)),"")</f>
        <v>44.16</v>
      </c>
      <c r="Q38" s="232" t="s">
        <v>22</v>
      </c>
      <c r="R38" s="233"/>
    </row>
    <row r="39" spans="1:18" ht="18.75" customHeight="1" x14ac:dyDescent="0.2">
      <c r="A39" s="189">
        <f>A35</f>
        <v>3</v>
      </c>
      <c r="B39" s="190">
        <v>35</v>
      </c>
      <c r="C39" s="191">
        <v>10034962521</v>
      </c>
      <c r="D39" s="192" t="s">
        <v>84</v>
      </c>
      <c r="E39" s="193" t="s">
        <v>85</v>
      </c>
      <c r="F39" s="190" t="s">
        <v>22</v>
      </c>
      <c r="G39" s="295" t="str">
        <f>G35</f>
        <v>Республика Адыгея</v>
      </c>
      <c r="H39" s="194">
        <f t="shared" ref="H39:M39" si="15">H38</f>
        <v>1.0799768518518518E-2</v>
      </c>
      <c r="I39" s="195">
        <f t="shared" si="15"/>
        <v>2</v>
      </c>
      <c r="J39" s="196">
        <f t="shared" si="15"/>
        <v>1.2195486111111115E-2</v>
      </c>
      <c r="K39" s="197">
        <f t="shared" si="15"/>
        <v>2</v>
      </c>
      <c r="L39" s="196">
        <f t="shared" si="15"/>
        <v>2.2995254629629633E-2</v>
      </c>
      <c r="M39" s="198">
        <f t="shared" si="15"/>
        <v>2</v>
      </c>
      <c r="N39" s="199">
        <f>N35</f>
        <v>4.3397106481481484E-2</v>
      </c>
      <c r="O39" s="200">
        <f>O35</f>
        <v>1.0656250000000075E-3</v>
      </c>
      <c r="P39" s="201">
        <f>IFERROR($P$19*3600/(HOUR(N39)*3600+MINUTE(N39)*60+SECOND(N39)),"")</f>
        <v>44.16</v>
      </c>
      <c r="Q39" s="202" t="s">
        <v>22</v>
      </c>
      <c r="R39" s="203"/>
    </row>
    <row r="40" spans="1:18" ht="18.75" customHeight="1" thickBot="1" x14ac:dyDescent="0.25">
      <c r="A40" s="234">
        <f>A35</f>
        <v>3</v>
      </c>
      <c r="B40" s="235">
        <v>36</v>
      </c>
      <c r="C40" s="236">
        <v>10023524807</v>
      </c>
      <c r="D40" s="237" t="s">
        <v>86</v>
      </c>
      <c r="E40" s="238" t="s">
        <v>87</v>
      </c>
      <c r="F40" s="235" t="s">
        <v>22</v>
      </c>
      <c r="G40" s="298" t="str">
        <f>G35</f>
        <v>Республика Адыгея</v>
      </c>
      <c r="H40" s="239">
        <f t="shared" ref="H40:M40" si="16">H38</f>
        <v>1.0799768518518518E-2</v>
      </c>
      <c r="I40" s="240">
        <f t="shared" si="16"/>
        <v>2</v>
      </c>
      <c r="J40" s="241">
        <f t="shared" si="16"/>
        <v>1.2195486111111115E-2</v>
      </c>
      <c r="K40" s="242">
        <f t="shared" si="16"/>
        <v>2</v>
      </c>
      <c r="L40" s="241">
        <f t="shared" si="16"/>
        <v>2.2995254629629633E-2</v>
      </c>
      <c r="M40" s="243">
        <f t="shared" si="16"/>
        <v>2</v>
      </c>
      <c r="N40" s="244">
        <f>N35</f>
        <v>4.3397106481481484E-2</v>
      </c>
      <c r="O40" s="245">
        <f>O35</f>
        <v>1.0656250000000075E-3</v>
      </c>
      <c r="P40" s="246">
        <f t="shared" ref="P40" si="17">IFERROR($P$19*3600/(HOUR(N40)*3600+MINUTE(N40)*60+SECOND(N40)),"")</f>
        <v>44.16</v>
      </c>
      <c r="Q40" s="247" t="s">
        <v>22</v>
      </c>
      <c r="R40" s="248"/>
    </row>
    <row r="41" spans="1:18" ht="18.75" customHeight="1" x14ac:dyDescent="0.2">
      <c r="A41" s="174">
        <v>4</v>
      </c>
      <c r="B41" s="175">
        <v>41</v>
      </c>
      <c r="C41" s="175">
        <v>10036100148</v>
      </c>
      <c r="D41" s="176" t="s">
        <v>88</v>
      </c>
      <c r="E41" s="177" t="s">
        <v>89</v>
      </c>
      <c r="F41" s="178" t="s">
        <v>27</v>
      </c>
      <c r="G41" s="294" t="s">
        <v>90</v>
      </c>
      <c r="H41" s="179">
        <v>9.4981481481481479E-3</v>
      </c>
      <c r="I41" s="180">
        <v>5</v>
      </c>
      <c r="J41" s="181">
        <v>1.0612847222222221E-2</v>
      </c>
      <c r="K41" s="182">
        <v>2</v>
      </c>
      <c r="L41" s="181">
        <v>2.0110995370370369E-2</v>
      </c>
      <c r="M41" s="183">
        <v>3</v>
      </c>
      <c r="N41" s="184">
        <f>SUM(L41,L44)</f>
        <v>4.3553124999999998E-2</v>
      </c>
      <c r="O41" s="185">
        <f>N41-$N$23</f>
        <v>1.2216435185185212E-3</v>
      </c>
      <c r="P41" s="186">
        <f>IFERROR($P$19*3600/(HOUR(N41)*3600+MINUTE(N41)*60+SECOND(N41)),"")</f>
        <v>44.007440871644967</v>
      </c>
      <c r="Q41" s="187" t="s">
        <v>27</v>
      </c>
      <c r="R41" s="188"/>
    </row>
    <row r="42" spans="1:18" ht="18.75" customHeight="1" x14ac:dyDescent="0.2">
      <c r="A42" s="189">
        <f>A41</f>
        <v>4</v>
      </c>
      <c r="B42" s="190">
        <v>42</v>
      </c>
      <c r="C42" s="191">
        <v>10034920182</v>
      </c>
      <c r="D42" s="192" t="s">
        <v>91</v>
      </c>
      <c r="E42" s="193" t="s">
        <v>92</v>
      </c>
      <c r="F42" s="190" t="s">
        <v>27</v>
      </c>
      <c r="G42" s="295" t="str">
        <f t="shared" ref="G42:O42" si="18">G41</f>
        <v>Удмуртская Республика</v>
      </c>
      <c r="H42" s="194">
        <f t="shared" si="18"/>
        <v>9.4981481481481479E-3</v>
      </c>
      <c r="I42" s="195">
        <f t="shared" si="18"/>
        <v>5</v>
      </c>
      <c r="J42" s="196">
        <f t="shared" si="18"/>
        <v>1.0612847222222221E-2</v>
      </c>
      <c r="K42" s="197">
        <f t="shared" si="18"/>
        <v>2</v>
      </c>
      <c r="L42" s="196">
        <f t="shared" si="18"/>
        <v>2.0110995370370369E-2</v>
      </c>
      <c r="M42" s="198">
        <f t="shared" si="18"/>
        <v>3</v>
      </c>
      <c r="N42" s="199">
        <f t="shared" si="18"/>
        <v>4.3553124999999998E-2</v>
      </c>
      <c r="O42" s="316">
        <f t="shared" si="18"/>
        <v>1.2216435185185212E-3</v>
      </c>
      <c r="P42" s="300">
        <f t="shared" ref="P42:P43" si="19">IFERROR($P$19*3600/(HOUR(N42)*3600+MINUTE(N42)*60+SECOND(N42)),"")</f>
        <v>44.007440871644967</v>
      </c>
      <c r="Q42" s="202" t="s">
        <v>27</v>
      </c>
      <c r="R42" s="203"/>
    </row>
    <row r="43" spans="1:18" ht="18.75" customHeight="1" x14ac:dyDescent="0.2">
      <c r="A43" s="204">
        <f>A41</f>
        <v>4</v>
      </c>
      <c r="B43" s="205">
        <v>43</v>
      </c>
      <c r="C43" s="205">
        <v>10013772465</v>
      </c>
      <c r="D43" s="206" t="s">
        <v>93</v>
      </c>
      <c r="E43" s="207" t="s">
        <v>94</v>
      </c>
      <c r="F43" s="208" t="s">
        <v>22</v>
      </c>
      <c r="G43" s="296" t="str">
        <f t="shared" ref="G43:O43" si="20">G41</f>
        <v>Удмуртская Республика</v>
      </c>
      <c r="H43" s="209">
        <f t="shared" si="20"/>
        <v>9.4981481481481479E-3</v>
      </c>
      <c r="I43" s="210">
        <f t="shared" si="20"/>
        <v>5</v>
      </c>
      <c r="J43" s="211">
        <f t="shared" si="20"/>
        <v>1.0612847222222221E-2</v>
      </c>
      <c r="K43" s="212">
        <f t="shared" si="20"/>
        <v>2</v>
      </c>
      <c r="L43" s="211">
        <f t="shared" si="20"/>
        <v>2.0110995370370369E-2</v>
      </c>
      <c r="M43" s="213">
        <f t="shared" si="20"/>
        <v>3</v>
      </c>
      <c r="N43" s="214">
        <f t="shared" si="20"/>
        <v>4.3553124999999998E-2</v>
      </c>
      <c r="O43" s="215">
        <f t="shared" si="20"/>
        <v>1.2216435185185212E-3</v>
      </c>
      <c r="P43" s="216">
        <f t="shared" si="19"/>
        <v>44.007440871644967</v>
      </c>
      <c r="Q43" s="217" t="s">
        <v>27</v>
      </c>
      <c r="R43" s="218"/>
    </row>
    <row r="44" spans="1:18" ht="18.75" customHeight="1" x14ac:dyDescent="0.2">
      <c r="A44" s="219">
        <f>A41</f>
        <v>4</v>
      </c>
      <c r="B44" s="220">
        <v>44</v>
      </c>
      <c r="C44" s="221">
        <v>10034982729</v>
      </c>
      <c r="D44" s="222" t="s">
        <v>95</v>
      </c>
      <c r="E44" s="223" t="s">
        <v>96</v>
      </c>
      <c r="F44" s="220" t="s">
        <v>22</v>
      </c>
      <c r="G44" s="297" t="str">
        <f>G41</f>
        <v>Удмуртская Республика</v>
      </c>
      <c r="H44" s="224">
        <v>1.1024768518518521E-2</v>
      </c>
      <c r="I44" s="225">
        <v>3</v>
      </c>
      <c r="J44" s="226">
        <v>1.2417361111111108E-2</v>
      </c>
      <c r="K44" s="227">
        <v>4</v>
      </c>
      <c r="L44" s="226">
        <v>2.3442129629629629E-2</v>
      </c>
      <c r="M44" s="228">
        <v>4</v>
      </c>
      <c r="N44" s="229">
        <f>N41</f>
        <v>4.3553124999999998E-2</v>
      </c>
      <c r="O44" s="230">
        <f>O41</f>
        <v>1.2216435185185212E-3</v>
      </c>
      <c r="P44" s="231">
        <f>IFERROR($P$19*3600/(HOUR(N44)*3600+MINUTE(N44)*60+SECOND(N44)),"")</f>
        <v>44.007440871644967</v>
      </c>
      <c r="Q44" s="232" t="s">
        <v>27</v>
      </c>
      <c r="R44" s="233"/>
    </row>
    <row r="45" spans="1:18" ht="18.75" customHeight="1" x14ac:dyDescent="0.2">
      <c r="A45" s="189">
        <f>A41</f>
        <v>4</v>
      </c>
      <c r="B45" s="190">
        <v>45</v>
      </c>
      <c r="C45" s="191">
        <v>10009045333</v>
      </c>
      <c r="D45" s="192" t="s">
        <v>97</v>
      </c>
      <c r="E45" s="193" t="s">
        <v>98</v>
      </c>
      <c r="F45" s="190" t="s">
        <v>22</v>
      </c>
      <c r="G45" s="295" t="str">
        <f>G41</f>
        <v>Удмуртская Республика</v>
      </c>
      <c r="H45" s="194">
        <f t="shared" ref="H45:M45" si="21">H44</f>
        <v>1.1024768518518521E-2</v>
      </c>
      <c r="I45" s="195">
        <f t="shared" si="21"/>
        <v>3</v>
      </c>
      <c r="J45" s="196">
        <f t="shared" si="21"/>
        <v>1.2417361111111108E-2</v>
      </c>
      <c r="K45" s="197">
        <f t="shared" si="21"/>
        <v>4</v>
      </c>
      <c r="L45" s="196">
        <f t="shared" si="21"/>
        <v>2.3442129629629629E-2</v>
      </c>
      <c r="M45" s="198">
        <f t="shared" si="21"/>
        <v>4</v>
      </c>
      <c r="N45" s="199">
        <f>N41</f>
        <v>4.3553124999999998E-2</v>
      </c>
      <c r="O45" s="200">
        <f>O41</f>
        <v>1.2216435185185212E-3</v>
      </c>
      <c r="P45" s="201">
        <f>IFERROR($P$19*3600/(HOUR(N45)*3600+MINUTE(N45)*60+SECOND(N45)),"")</f>
        <v>44.007440871644967</v>
      </c>
      <c r="Q45" s="202" t="s">
        <v>27</v>
      </c>
      <c r="R45" s="203"/>
    </row>
    <row r="46" spans="1:18" ht="18.75" customHeight="1" thickBot="1" x14ac:dyDescent="0.25">
      <c r="A46" s="234">
        <f>A41</f>
        <v>4</v>
      </c>
      <c r="B46" s="235">
        <v>46</v>
      </c>
      <c r="C46" s="236">
        <v>10010880653</v>
      </c>
      <c r="D46" s="237" t="s">
        <v>99</v>
      </c>
      <c r="E46" s="238" t="s">
        <v>100</v>
      </c>
      <c r="F46" s="235" t="s">
        <v>27</v>
      </c>
      <c r="G46" s="298" t="str">
        <f>G41</f>
        <v>Удмуртская Республика</v>
      </c>
      <c r="H46" s="239">
        <f t="shared" ref="H46:M46" si="22">H44</f>
        <v>1.1024768518518521E-2</v>
      </c>
      <c r="I46" s="240">
        <f t="shared" si="22"/>
        <v>3</v>
      </c>
      <c r="J46" s="241">
        <f t="shared" si="22"/>
        <v>1.2417361111111108E-2</v>
      </c>
      <c r="K46" s="242">
        <f t="shared" si="22"/>
        <v>4</v>
      </c>
      <c r="L46" s="241">
        <f t="shared" si="22"/>
        <v>2.3442129629629629E-2</v>
      </c>
      <c r="M46" s="243">
        <f t="shared" si="22"/>
        <v>4</v>
      </c>
      <c r="N46" s="244">
        <f>N41</f>
        <v>4.3553124999999998E-2</v>
      </c>
      <c r="O46" s="245">
        <f>O41</f>
        <v>1.2216435185185212E-3</v>
      </c>
      <c r="P46" s="246">
        <f t="shared" ref="P46" si="23">IFERROR($P$19*3600/(HOUR(N46)*3600+MINUTE(N46)*60+SECOND(N46)),"")</f>
        <v>44.007440871644967</v>
      </c>
      <c r="Q46" s="247" t="s">
        <v>27</v>
      </c>
      <c r="R46" s="248"/>
    </row>
    <row r="47" spans="1:18" ht="18.75" customHeight="1" x14ac:dyDescent="0.2">
      <c r="A47" s="174">
        <v>5</v>
      </c>
      <c r="B47" s="175">
        <v>61</v>
      </c>
      <c r="C47" s="175">
        <v>10034907755</v>
      </c>
      <c r="D47" s="176" t="s">
        <v>113</v>
      </c>
      <c r="E47" s="177" t="s">
        <v>114</v>
      </c>
      <c r="F47" s="178" t="s">
        <v>22</v>
      </c>
      <c r="G47" s="294" t="s">
        <v>115</v>
      </c>
      <c r="H47" s="179">
        <v>9.3222222222222213E-3</v>
      </c>
      <c r="I47" s="180">
        <v>3</v>
      </c>
      <c r="J47" s="181">
        <v>1.0831250000000001E-2</v>
      </c>
      <c r="K47" s="182">
        <v>4</v>
      </c>
      <c r="L47" s="181">
        <v>2.0153472222222222E-2</v>
      </c>
      <c r="M47" s="183">
        <v>4</v>
      </c>
      <c r="N47" s="184">
        <f>SUM(L47,L50)</f>
        <v>4.3564699074074072E-2</v>
      </c>
      <c r="O47" s="185">
        <v>1.2332175925925948E-3</v>
      </c>
      <c r="P47" s="186">
        <f>IFERROR($P$19*3600/(HOUR(N47)*3600+MINUTE(N47)*60+SECOND(N47)),"")</f>
        <v>43.99574920297556</v>
      </c>
      <c r="Q47" s="187" t="s">
        <v>27</v>
      </c>
      <c r="R47" s="188"/>
    </row>
    <row r="48" spans="1:18" ht="18.75" customHeight="1" x14ac:dyDescent="0.2">
      <c r="A48" s="189">
        <f>A47</f>
        <v>5</v>
      </c>
      <c r="B48" s="190">
        <v>62</v>
      </c>
      <c r="C48" s="191">
        <v>10095787480</v>
      </c>
      <c r="D48" s="192" t="s">
        <v>116</v>
      </c>
      <c r="E48" s="193" t="s">
        <v>117</v>
      </c>
      <c r="F48" s="190" t="s">
        <v>27</v>
      </c>
      <c r="G48" s="295" t="str">
        <f t="shared" ref="G48:O48" si="24">G47</f>
        <v>Новосибирская область</v>
      </c>
      <c r="H48" s="194">
        <f t="shared" si="24"/>
        <v>9.3222222222222213E-3</v>
      </c>
      <c r="I48" s="195">
        <f t="shared" si="24"/>
        <v>3</v>
      </c>
      <c r="J48" s="196">
        <f t="shared" si="24"/>
        <v>1.0831250000000001E-2</v>
      </c>
      <c r="K48" s="197">
        <f t="shared" si="24"/>
        <v>4</v>
      </c>
      <c r="L48" s="196">
        <f t="shared" si="24"/>
        <v>2.0153472222222222E-2</v>
      </c>
      <c r="M48" s="198">
        <f t="shared" si="24"/>
        <v>4</v>
      </c>
      <c r="N48" s="199">
        <f t="shared" si="24"/>
        <v>4.3564699074074072E-2</v>
      </c>
      <c r="O48" s="200">
        <f t="shared" si="24"/>
        <v>1.2332175925925948E-3</v>
      </c>
      <c r="P48" s="300">
        <f t="shared" ref="P48:P49" si="25">IFERROR($P$19*3600/(HOUR(N48)*3600+MINUTE(N48)*60+SECOND(N48)),"")</f>
        <v>43.99574920297556</v>
      </c>
      <c r="Q48" s="202" t="s">
        <v>27</v>
      </c>
      <c r="R48" s="203"/>
    </row>
    <row r="49" spans="1:19" ht="18.75" customHeight="1" x14ac:dyDescent="0.2">
      <c r="A49" s="204">
        <f>A47</f>
        <v>5</v>
      </c>
      <c r="B49" s="205">
        <v>63</v>
      </c>
      <c r="C49" s="205">
        <v>10013902104</v>
      </c>
      <c r="D49" s="206" t="s">
        <v>118</v>
      </c>
      <c r="E49" s="207" t="s">
        <v>119</v>
      </c>
      <c r="F49" s="208" t="s">
        <v>27</v>
      </c>
      <c r="G49" s="296" t="str">
        <f t="shared" ref="G49:O49" si="26">G47</f>
        <v>Новосибирская область</v>
      </c>
      <c r="H49" s="209">
        <f t="shared" si="26"/>
        <v>9.3222222222222213E-3</v>
      </c>
      <c r="I49" s="210">
        <f t="shared" si="26"/>
        <v>3</v>
      </c>
      <c r="J49" s="211">
        <f t="shared" si="26"/>
        <v>1.0831250000000001E-2</v>
      </c>
      <c r="K49" s="212">
        <f t="shared" si="26"/>
        <v>4</v>
      </c>
      <c r="L49" s="211">
        <f t="shared" si="26"/>
        <v>2.0153472222222222E-2</v>
      </c>
      <c r="M49" s="213">
        <f t="shared" si="26"/>
        <v>4</v>
      </c>
      <c r="N49" s="214">
        <f t="shared" si="26"/>
        <v>4.3564699074074072E-2</v>
      </c>
      <c r="O49" s="215">
        <f t="shared" si="26"/>
        <v>1.2332175925925948E-3</v>
      </c>
      <c r="P49" s="216">
        <f t="shared" si="25"/>
        <v>43.99574920297556</v>
      </c>
      <c r="Q49" s="217" t="s">
        <v>27</v>
      </c>
      <c r="R49" s="218"/>
    </row>
    <row r="50" spans="1:19" ht="18.75" customHeight="1" x14ac:dyDescent="0.2">
      <c r="A50" s="219">
        <f>A47</f>
        <v>5</v>
      </c>
      <c r="B50" s="220">
        <v>64</v>
      </c>
      <c r="C50" s="221">
        <v>10036085600</v>
      </c>
      <c r="D50" s="222" t="s">
        <v>120</v>
      </c>
      <c r="E50" s="223" t="s">
        <v>121</v>
      </c>
      <c r="F50" s="220" t="s">
        <v>27</v>
      </c>
      <c r="G50" s="297" t="str">
        <f>G47</f>
        <v>Новосибирская область</v>
      </c>
      <c r="H50" s="224"/>
      <c r="I50" s="225"/>
      <c r="J50" s="226"/>
      <c r="K50" s="227"/>
      <c r="L50" s="226">
        <v>2.341122685185185E-2</v>
      </c>
      <c r="M50" s="228">
        <v>3</v>
      </c>
      <c r="N50" s="229">
        <v>4.3564699074074072E-2</v>
      </c>
      <c r="O50" s="230">
        <v>1.2332175925925948E-3</v>
      </c>
      <c r="P50" s="231">
        <f t="shared" ref="P50:P52" si="27">IFERROR($P$19*3600/(HOUR(N50)*3600+MINUTE(N50)*60+SECOND(N50)),"")</f>
        <v>43.99574920297556</v>
      </c>
      <c r="Q50" s="232" t="s">
        <v>27</v>
      </c>
      <c r="R50" s="233"/>
    </row>
    <row r="51" spans="1:19" ht="18.75" customHeight="1" x14ac:dyDescent="0.2">
      <c r="A51" s="189">
        <f>A47</f>
        <v>5</v>
      </c>
      <c r="B51" s="190">
        <v>65</v>
      </c>
      <c r="C51" s="191">
        <v>10014142984</v>
      </c>
      <c r="D51" s="192" t="s">
        <v>122</v>
      </c>
      <c r="E51" s="193" t="s">
        <v>123</v>
      </c>
      <c r="F51" s="190" t="s">
        <v>22</v>
      </c>
      <c r="G51" s="295" t="str">
        <f>G47</f>
        <v>Новосибирская область</v>
      </c>
      <c r="H51" s="249"/>
      <c r="I51" s="250"/>
      <c r="J51" s="251"/>
      <c r="K51" s="252"/>
      <c r="L51" s="196">
        <v>2.341122685185185E-2</v>
      </c>
      <c r="M51" s="198">
        <v>3</v>
      </c>
      <c r="N51" s="199">
        <v>4.3564699074074072E-2</v>
      </c>
      <c r="O51" s="200">
        <v>1.2332175925925948E-3</v>
      </c>
      <c r="P51" s="201">
        <f t="shared" si="27"/>
        <v>43.99574920297556</v>
      </c>
      <c r="Q51" s="202" t="s">
        <v>27</v>
      </c>
      <c r="R51" s="203"/>
    </row>
    <row r="52" spans="1:19" ht="18.75" customHeight="1" thickBot="1" x14ac:dyDescent="0.25">
      <c r="A52" s="234">
        <f>A47</f>
        <v>5</v>
      </c>
      <c r="B52" s="235">
        <v>66</v>
      </c>
      <c r="C52" s="236">
        <v>10009692001</v>
      </c>
      <c r="D52" s="237" t="s">
        <v>124</v>
      </c>
      <c r="E52" s="238" t="s">
        <v>125</v>
      </c>
      <c r="F52" s="235" t="s">
        <v>22</v>
      </c>
      <c r="G52" s="298" t="str">
        <f>G47</f>
        <v>Новосибирская область</v>
      </c>
      <c r="H52" s="253"/>
      <c r="I52" s="254"/>
      <c r="J52" s="255"/>
      <c r="K52" s="256"/>
      <c r="L52" s="241">
        <v>2.341122685185185E-2</v>
      </c>
      <c r="M52" s="243">
        <v>3</v>
      </c>
      <c r="N52" s="244">
        <v>4.3564699074074072E-2</v>
      </c>
      <c r="O52" s="245">
        <v>1.2332175925925948E-3</v>
      </c>
      <c r="P52" s="246">
        <f t="shared" si="27"/>
        <v>43.99574920297556</v>
      </c>
      <c r="Q52" s="247" t="s">
        <v>27</v>
      </c>
      <c r="R52" s="248"/>
    </row>
    <row r="53" spans="1:19" ht="18.75" customHeight="1" x14ac:dyDescent="0.2">
      <c r="A53" s="174">
        <v>6</v>
      </c>
      <c r="B53" s="175">
        <v>71</v>
      </c>
      <c r="C53" s="175">
        <v>10101760761</v>
      </c>
      <c r="D53" s="176" t="s">
        <v>126</v>
      </c>
      <c r="E53" s="177" t="s">
        <v>127</v>
      </c>
      <c r="F53" s="178" t="s">
        <v>27</v>
      </c>
      <c r="G53" s="294" t="s">
        <v>128</v>
      </c>
      <c r="H53" s="179">
        <v>9.9579861111111102E-3</v>
      </c>
      <c r="I53" s="180">
        <v>6</v>
      </c>
      <c r="J53" s="181">
        <v>1.1450694444444446E-2</v>
      </c>
      <c r="K53" s="182">
        <v>6</v>
      </c>
      <c r="L53" s="181">
        <v>2.1408680555555556E-2</v>
      </c>
      <c r="M53" s="183">
        <v>6</v>
      </c>
      <c r="N53" s="184">
        <f>SUM(L53,L56)</f>
        <v>4.5402546296296302E-2</v>
      </c>
      <c r="O53" s="185">
        <v>3.0710648148148251E-3</v>
      </c>
      <c r="P53" s="186">
        <f>IFERROR($P$19*3600/(HOUR(N53)*3600+MINUTE(N53)*60+SECOND(N53)),"")</f>
        <v>42.212592403772625</v>
      </c>
      <c r="Q53" s="187" t="s">
        <v>27</v>
      </c>
      <c r="R53" s="188"/>
      <c r="S53" s="1"/>
    </row>
    <row r="54" spans="1:19" ht="18.75" customHeight="1" x14ac:dyDescent="0.2">
      <c r="A54" s="189">
        <f>A53</f>
        <v>6</v>
      </c>
      <c r="B54" s="190">
        <v>72</v>
      </c>
      <c r="C54" s="191">
        <v>10091882424</v>
      </c>
      <c r="D54" s="192" t="s">
        <v>129</v>
      </c>
      <c r="E54" s="193" t="s">
        <v>130</v>
      </c>
      <c r="F54" s="190" t="s">
        <v>27</v>
      </c>
      <c r="G54" s="295" t="str">
        <f t="shared" ref="G54:O54" si="28">G53</f>
        <v>Хабаровский край</v>
      </c>
      <c r="H54" s="194">
        <f t="shared" si="28"/>
        <v>9.9579861111111102E-3</v>
      </c>
      <c r="I54" s="195">
        <f t="shared" si="28"/>
        <v>6</v>
      </c>
      <c r="J54" s="196">
        <f t="shared" si="28"/>
        <v>1.1450694444444446E-2</v>
      </c>
      <c r="K54" s="197">
        <f t="shared" si="28"/>
        <v>6</v>
      </c>
      <c r="L54" s="196">
        <f t="shared" si="28"/>
        <v>2.1408680555555556E-2</v>
      </c>
      <c r="M54" s="198">
        <f t="shared" si="28"/>
        <v>6</v>
      </c>
      <c r="N54" s="199">
        <f t="shared" si="28"/>
        <v>4.5402546296296302E-2</v>
      </c>
      <c r="O54" s="200">
        <f t="shared" si="28"/>
        <v>3.0710648148148251E-3</v>
      </c>
      <c r="P54" s="300">
        <f t="shared" ref="P54:P55" si="29">IFERROR($P$19*3600/(HOUR(N54)*3600+MINUTE(N54)*60+SECOND(N54)),"")</f>
        <v>42.212592403772625</v>
      </c>
      <c r="Q54" s="202" t="s">
        <v>27</v>
      </c>
      <c r="R54" s="203"/>
      <c r="S54" s="1"/>
    </row>
    <row r="55" spans="1:19" ht="18.75" customHeight="1" x14ac:dyDescent="0.2">
      <c r="A55" s="204">
        <f>A53</f>
        <v>6</v>
      </c>
      <c r="B55" s="205">
        <v>73</v>
      </c>
      <c r="C55" s="205">
        <v>10036049527</v>
      </c>
      <c r="D55" s="206" t="s">
        <v>131</v>
      </c>
      <c r="E55" s="207" t="s">
        <v>132</v>
      </c>
      <c r="F55" s="208" t="s">
        <v>27</v>
      </c>
      <c r="G55" s="296" t="str">
        <f t="shared" ref="G55:O55" si="30">G53</f>
        <v>Хабаровский край</v>
      </c>
      <c r="H55" s="209">
        <f t="shared" si="30"/>
        <v>9.9579861111111102E-3</v>
      </c>
      <c r="I55" s="210">
        <f t="shared" si="30"/>
        <v>6</v>
      </c>
      <c r="J55" s="211">
        <f t="shared" si="30"/>
        <v>1.1450694444444446E-2</v>
      </c>
      <c r="K55" s="212">
        <f t="shared" si="30"/>
        <v>6</v>
      </c>
      <c r="L55" s="211">
        <f t="shared" si="30"/>
        <v>2.1408680555555556E-2</v>
      </c>
      <c r="M55" s="213">
        <f t="shared" si="30"/>
        <v>6</v>
      </c>
      <c r="N55" s="214">
        <f t="shared" si="30"/>
        <v>4.5402546296296302E-2</v>
      </c>
      <c r="O55" s="215">
        <f t="shared" si="30"/>
        <v>3.0710648148148251E-3</v>
      </c>
      <c r="P55" s="216">
        <f t="shared" si="29"/>
        <v>42.212592403772625</v>
      </c>
      <c r="Q55" s="217" t="s">
        <v>27</v>
      </c>
      <c r="R55" s="218"/>
      <c r="S55" s="1"/>
    </row>
    <row r="56" spans="1:19" ht="18.75" customHeight="1" x14ac:dyDescent="0.2">
      <c r="A56" s="219">
        <f>A53</f>
        <v>6</v>
      </c>
      <c r="B56" s="220">
        <v>74</v>
      </c>
      <c r="C56" s="221">
        <v>10034989193</v>
      </c>
      <c r="D56" s="222" t="s">
        <v>133</v>
      </c>
      <c r="E56" s="223" t="s">
        <v>134</v>
      </c>
      <c r="F56" s="220" t="s">
        <v>22</v>
      </c>
      <c r="G56" s="297" t="str">
        <f>G53</f>
        <v>Хабаровский край</v>
      </c>
      <c r="H56" s="224">
        <v>1.1117361111111109E-2</v>
      </c>
      <c r="I56" s="225">
        <v>4</v>
      </c>
      <c r="J56" s="226">
        <v>1.2876504629629637E-2</v>
      </c>
      <c r="K56" s="227">
        <v>5</v>
      </c>
      <c r="L56" s="226">
        <v>2.3993865740740746E-2</v>
      </c>
      <c r="M56" s="228">
        <v>6</v>
      </c>
      <c r="N56" s="229">
        <f>N53</f>
        <v>4.5402546296296302E-2</v>
      </c>
      <c r="O56" s="230">
        <f>O53</f>
        <v>3.0710648148148251E-3</v>
      </c>
      <c r="P56" s="231">
        <f>IFERROR($P$19*3600/(HOUR(N56)*3600+MINUTE(N56)*60+SECOND(N56)),"")</f>
        <v>42.212592403772625</v>
      </c>
      <c r="Q56" s="232" t="s">
        <v>27</v>
      </c>
      <c r="R56" s="233"/>
      <c r="S56" s="1"/>
    </row>
    <row r="57" spans="1:19" ht="18.75" customHeight="1" x14ac:dyDescent="0.2">
      <c r="A57" s="189">
        <f>A53</f>
        <v>6</v>
      </c>
      <c r="B57" s="190">
        <v>75</v>
      </c>
      <c r="C57" s="191">
        <v>10091997915</v>
      </c>
      <c r="D57" s="192" t="s">
        <v>135</v>
      </c>
      <c r="E57" s="193" t="s">
        <v>136</v>
      </c>
      <c r="F57" s="190" t="s">
        <v>22</v>
      </c>
      <c r="G57" s="295" t="str">
        <f>G53</f>
        <v>Хабаровский край</v>
      </c>
      <c r="H57" s="194">
        <f t="shared" ref="H57:M57" si="31">H56</f>
        <v>1.1117361111111109E-2</v>
      </c>
      <c r="I57" s="195">
        <f t="shared" si="31"/>
        <v>4</v>
      </c>
      <c r="J57" s="196">
        <f t="shared" si="31"/>
        <v>1.2876504629629637E-2</v>
      </c>
      <c r="K57" s="197">
        <f t="shared" si="31"/>
        <v>5</v>
      </c>
      <c r="L57" s="196">
        <f t="shared" si="31"/>
        <v>2.3993865740740746E-2</v>
      </c>
      <c r="M57" s="198">
        <f t="shared" si="31"/>
        <v>6</v>
      </c>
      <c r="N57" s="199">
        <f>N53</f>
        <v>4.5402546296296302E-2</v>
      </c>
      <c r="O57" s="200">
        <f>O53</f>
        <v>3.0710648148148251E-3</v>
      </c>
      <c r="P57" s="201">
        <f>IFERROR($P$19*3600/(HOUR(N57)*3600+MINUTE(N57)*60+SECOND(N57)),"")</f>
        <v>42.212592403772625</v>
      </c>
      <c r="Q57" s="202" t="s">
        <v>27</v>
      </c>
      <c r="R57" s="203"/>
      <c r="S57" s="1"/>
    </row>
    <row r="58" spans="1:19" ht="18.75" customHeight="1" thickBot="1" x14ac:dyDescent="0.25">
      <c r="A58" s="234">
        <f>A53</f>
        <v>6</v>
      </c>
      <c r="B58" s="235">
        <v>76</v>
      </c>
      <c r="C58" s="236">
        <v>10010674226</v>
      </c>
      <c r="D58" s="237" t="s">
        <v>137</v>
      </c>
      <c r="E58" s="238" t="s">
        <v>138</v>
      </c>
      <c r="F58" s="235" t="s">
        <v>22</v>
      </c>
      <c r="G58" s="298" t="str">
        <f>G53</f>
        <v>Хабаровский край</v>
      </c>
      <c r="H58" s="239">
        <f t="shared" ref="H58:M58" si="32">H56</f>
        <v>1.1117361111111109E-2</v>
      </c>
      <c r="I58" s="240">
        <f t="shared" si="32"/>
        <v>4</v>
      </c>
      <c r="J58" s="241">
        <f t="shared" si="32"/>
        <v>1.2876504629629637E-2</v>
      </c>
      <c r="K58" s="242">
        <f t="shared" si="32"/>
        <v>5</v>
      </c>
      <c r="L58" s="241">
        <f t="shared" si="32"/>
        <v>2.3993865740740746E-2</v>
      </c>
      <c r="M58" s="243">
        <f t="shared" si="32"/>
        <v>6</v>
      </c>
      <c r="N58" s="244">
        <f>N53</f>
        <v>4.5402546296296302E-2</v>
      </c>
      <c r="O58" s="245">
        <f>O53</f>
        <v>3.0710648148148251E-3</v>
      </c>
      <c r="P58" s="246">
        <f t="shared" ref="P58" si="33">IFERROR($P$19*3600/(HOUR(N58)*3600+MINUTE(N58)*60+SECOND(N58)),"")</f>
        <v>42.212592403772625</v>
      </c>
      <c r="Q58" s="247" t="s">
        <v>27</v>
      </c>
      <c r="R58" s="248"/>
      <c r="S58" s="1"/>
    </row>
    <row r="59" spans="1:19" ht="18.75" customHeight="1" x14ac:dyDescent="0.2">
      <c r="A59" s="174" t="s">
        <v>48</v>
      </c>
      <c r="B59" s="175">
        <v>21</v>
      </c>
      <c r="C59" s="175">
        <v>10006886576</v>
      </c>
      <c r="D59" s="176" t="s">
        <v>62</v>
      </c>
      <c r="E59" s="177" t="s">
        <v>63</v>
      </c>
      <c r="F59" s="178" t="s">
        <v>28</v>
      </c>
      <c r="G59" s="294" t="s">
        <v>64</v>
      </c>
      <c r="H59" s="179"/>
      <c r="I59" s="180"/>
      <c r="J59" s="181"/>
      <c r="K59" s="182"/>
      <c r="L59" s="257"/>
      <c r="M59" s="258"/>
      <c r="N59" s="184"/>
      <c r="O59" s="185"/>
      <c r="P59" s="186"/>
      <c r="Q59" s="187"/>
      <c r="R59" s="188"/>
    </row>
    <row r="60" spans="1:19" ht="18.75" customHeight="1" x14ac:dyDescent="0.2">
      <c r="A60" s="189" t="str">
        <f>A59</f>
        <v>НС</v>
      </c>
      <c r="B60" s="190">
        <v>22</v>
      </c>
      <c r="C60" s="191">
        <v>10015266568</v>
      </c>
      <c r="D60" s="192" t="s">
        <v>65</v>
      </c>
      <c r="E60" s="193" t="s">
        <v>66</v>
      </c>
      <c r="F60" s="190" t="s">
        <v>22</v>
      </c>
      <c r="G60" s="295" t="str">
        <f>G59</f>
        <v>Москва</v>
      </c>
      <c r="H60" s="249"/>
      <c r="I60" s="250"/>
      <c r="J60" s="251"/>
      <c r="K60" s="252"/>
      <c r="L60" s="259"/>
      <c r="M60" s="260"/>
      <c r="N60" s="261"/>
      <c r="O60" s="262"/>
      <c r="P60" s="263"/>
      <c r="Q60" s="202"/>
      <c r="R60" s="203"/>
    </row>
    <row r="61" spans="1:19" ht="18.75" customHeight="1" x14ac:dyDescent="0.2">
      <c r="A61" s="204" t="str">
        <f>A59</f>
        <v>НС</v>
      </c>
      <c r="B61" s="205">
        <v>23</v>
      </c>
      <c r="C61" s="205">
        <v>10005408742</v>
      </c>
      <c r="D61" s="206" t="s">
        <v>67</v>
      </c>
      <c r="E61" s="207" t="s">
        <v>68</v>
      </c>
      <c r="F61" s="208" t="s">
        <v>19</v>
      </c>
      <c r="G61" s="296" t="str">
        <f>G59</f>
        <v>Москва</v>
      </c>
      <c r="H61" s="264"/>
      <c r="I61" s="265"/>
      <c r="J61" s="266"/>
      <c r="K61" s="267"/>
      <c r="L61" s="268"/>
      <c r="M61" s="269"/>
      <c r="N61" s="270"/>
      <c r="O61" s="271"/>
      <c r="P61" s="272"/>
      <c r="Q61" s="217"/>
      <c r="R61" s="218"/>
    </row>
    <row r="62" spans="1:19" ht="18.75" customHeight="1" x14ac:dyDescent="0.2">
      <c r="A62" s="219" t="str">
        <f>A59</f>
        <v>НС</v>
      </c>
      <c r="B62" s="220">
        <v>24</v>
      </c>
      <c r="C62" s="221">
        <v>10007739974</v>
      </c>
      <c r="D62" s="222" t="s">
        <v>69</v>
      </c>
      <c r="E62" s="223" t="s">
        <v>70</v>
      </c>
      <c r="F62" s="220" t="s">
        <v>19</v>
      </c>
      <c r="G62" s="297" t="str">
        <f>G59</f>
        <v>Москва</v>
      </c>
      <c r="H62" s="224"/>
      <c r="I62" s="225"/>
      <c r="J62" s="226"/>
      <c r="K62" s="227"/>
      <c r="L62" s="273"/>
      <c r="M62" s="274"/>
      <c r="N62" s="275"/>
      <c r="O62" s="276"/>
      <c r="P62" s="277"/>
      <c r="Q62" s="232"/>
      <c r="R62" s="233"/>
    </row>
    <row r="63" spans="1:19" ht="18.75" customHeight="1" x14ac:dyDescent="0.2">
      <c r="A63" s="189" t="str">
        <f>A59</f>
        <v>НС</v>
      </c>
      <c r="B63" s="190">
        <v>25</v>
      </c>
      <c r="C63" s="191">
        <v>10015267578</v>
      </c>
      <c r="D63" s="192" t="s">
        <v>71</v>
      </c>
      <c r="E63" s="193" t="s">
        <v>72</v>
      </c>
      <c r="F63" s="190" t="s">
        <v>22</v>
      </c>
      <c r="G63" s="295" t="str">
        <f>G59</f>
        <v>Москва</v>
      </c>
      <c r="H63" s="249"/>
      <c r="I63" s="250"/>
      <c r="J63" s="251"/>
      <c r="K63" s="252"/>
      <c r="L63" s="259"/>
      <c r="M63" s="260"/>
      <c r="N63" s="261"/>
      <c r="O63" s="262"/>
      <c r="P63" s="263"/>
      <c r="Q63" s="202"/>
      <c r="R63" s="203"/>
    </row>
    <row r="64" spans="1:19" ht="18.75" customHeight="1" thickBot="1" x14ac:dyDescent="0.25">
      <c r="A64" s="278" t="str">
        <f>A59</f>
        <v>НС</v>
      </c>
      <c r="B64" s="279">
        <v>26</v>
      </c>
      <c r="C64" s="280">
        <v>10009044828</v>
      </c>
      <c r="D64" s="281" t="s">
        <v>73</v>
      </c>
      <c r="E64" s="282" t="s">
        <v>74</v>
      </c>
      <c r="F64" s="279" t="s">
        <v>22</v>
      </c>
      <c r="G64" s="299" t="str">
        <f>G59</f>
        <v>Москва</v>
      </c>
      <c r="H64" s="283"/>
      <c r="I64" s="284"/>
      <c r="J64" s="285"/>
      <c r="K64" s="286"/>
      <c r="L64" s="287"/>
      <c r="M64" s="288"/>
      <c r="N64" s="289"/>
      <c r="O64" s="290"/>
      <c r="P64" s="291"/>
      <c r="Q64" s="292"/>
      <c r="R64" s="293"/>
    </row>
    <row r="65" spans="1:19" ht="18.75" hidden="1" customHeight="1" x14ac:dyDescent="0.2">
      <c r="A65" s="143"/>
      <c r="B65" s="144"/>
      <c r="C65" s="145"/>
      <c r="D65" s="146"/>
      <c r="E65" s="147"/>
      <c r="F65" s="148"/>
      <c r="G65" s="162"/>
      <c r="H65" s="128"/>
      <c r="I65" s="120"/>
      <c r="J65" s="120"/>
      <c r="K65" s="120"/>
      <c r="L65" s="149"/>
      <c r="M65" s="111"/>
      <c r="N65" s="156"/>
      <c r="O65" s="72"/>
      <c r="P65" s="122"/>
      <c r="Q65" s="93"/>
      <c r="R65" s="99"/>
      <c r="S65" s="134"/>
    </row>
    <row r="66" spans="1:19" ht="18.75" customHeight="1" thickTop="1" x14ac:dyDescent="0.2">
      <c r="A66" s="89"/>
      <c r="B66" s="74"/>
      <c r="C66" s="75"/>
      <c r="D66" s="76"/>
      <c r="E66" s="77"/>
      <c r="F66" s="78"/>
      <c r="G66" s="26"/>
      <c r="H66" s="128"/>
      <c r="I66" s="120"/>
      <c r="J66" s="120"/>
      <c r="K66" s="120"/>
      <c r="L66" s="92"/>
      <c r="M66" s="109"/>
      <c r="N66" s="156"/>
      <c r="O66" s="72"/>
      <c r="P66" s="122"/>
      <c r="Q66" s="93"/>
      <c r="R66" s="99"/>
      <c r="S66" s="134"/>
    </row>
    <row r="67" spans="1:19" ht="18.75" customHeight="1" x14ac:dyDescent="0.2">
      <c r="A67" s="89"/>
      <c r="B67" s="23"/>
      <c r="C67" s="75"/>
      <c r="D67" s="76"/>
      <c r="E67" s="77"/>
      <c r="F67" s="78"/>
      <c r="G67" s="26"/>
      <c r="H67" s="129"/>
      <c r="I67" s="117"/>
      <c r="J67" s="117"/>
      <c r="K67" s="117"/>
      <c r="L67" s="94"/>
      <c r="M67" s="110"/>
      <c r="N67" s="157"/>
      <c r="O67" s="72"/>
      <c r="P67" s="123"/>
      <c r="Q67" s="93"/>
      <c r="R67" s="99"/>
      <c r="S67" s="134"/>
    </row>
    <row r="68" spans="1:19" ht="18.75" customHeight="1" x14ac:dyDescent="0.2">
      <c r="A68" s="89"/>
      <c r="B68" s="45"/>
      <c r="C68" s="75"/>
      <c r="D68" s="76"/>
      <c r="E68" s="77"/>
      <c r="F68" s="78"/>
      <c r="G68" s="26"/>
      <c r="H68" s="130"/>
      <c r="I68" s="116"/>
      <c r="J68" s="116"/>
      <c r="K68" s="116"/>
      <c r="L68" s="114"/>
      <c r="M68" s="115"/>
      <c r="N68" s="157"/>
      <c r="O68" s="72"/>
      <c r="P68" s="124"/>
      <c r="Q68" s="93"/>
      <c r="R68" s="99"/>
      <c r="S68" s="134"/>
    </row>
    <row r="69" spans="1:19" ht="18.75" customHeight="1" x14ac:dyDescent="0.2">
      <c r="A69" s="89"/>
      <c r="B69" s="24"/>
      <c r="C69" s="101"/>
      <c r="D69" s="102"/>
      <c r="E69" s="103"/>
      <c r="F69" s="104"/>
      <c r="G69" s="26"/>
      <c r="H69" s="131"/>
      <c r="I69" s="121"/>
      <c r="J69" s="121"/>
      <c r="K69" s="121"/>
      <c r="L69" s="95"/>
      <c r="M69" s="111"/>
      <c r="N69" s="156"/>
      <c r="O69" s="72"/>
      <c r="P69" s="125"/>
      <c r="Q69" s="93"/>
      <c r="R69" s="99"/>
      <c r="S69" s="134"/>
    </row>
    <row r="70" spans="1:19" ht="18.75" customHeight="1" x14ac:dyDescent="0.2">
      <c r="A70" s="89"/>
      <c r="B70" s="23"/>
      <c r="C70" s="75"/>
      <c r="D70" s="76"/>
      <c r="E70" s="77"/>
      <c r="F70" s="78"/>
      <c r="G70" s="26"/>
      <c r="H70" s="129"/>
      <c r="I70" s="117"/>
      <c r="J70" s="117"/>
      <c r="K70" s="117"/>
      <c r="L70" s="94"/>
      <c r="M70" s="110"/>
      <c r="N70" s="157"/>
      <c r="O70" s="72"/>
      <c r="P70" s="123"/>
      <c r="Q70" s="93"/>
      <c r="R70" s="99"/>
      <c r="S70" s="134"/>
    </row>
    <row r="71" spans="1:19" ht="18.75" customHeight="1" thickBot="1" x14ac:dyDescent="0.25">
      <c r="A71" s="90"/>
      <c r="B71" s="46"/>
      <c r="C71" s="75"/>
      <c r="D71" s="76"/>
      <c r="E71" s="77"/>
      <c r="F71" s="78"/>
      <c r="G71" s="26"/>
      <c r="H71" s="132"/>
      <c r="I71" s="118"/>
      <c r="J71" s="118"/>
      <c r="K71" s="118"/>
      <c r="L71" s="96"/>
      <c r="M71" s="113"/>
      <c r="N71" s="159"/>
      <c r="O71" s="73"/>
      <c r="P71" s="126"/>
      <c r="Q71" s="97"/>
      <c r="R71" s="100"/>
      <c r="S71" s="134"/>
    </row>
    <row r="72" spans="1:19" ht="18.75" hidden="1" customHeight="1" x14ac:dyDescent="0.2">
      <c r="A72" s="91"/>
      <c r="B72" s="138"/>
      <c r="C72" s="79"/>
      <c r="D72" s="80"/>
      <c r="E72" s="81"/>
      <c r="F72" s="82"/>
      <c r="G72" s="142"/>
      <c r="H72" s="133"/>
      <c r="I72" s="119"/>
      <c r="J72" s="119"/>
      <c r="K72" s="119"/>
      <c r="L72" s="98"/>
      <c r="M72" s="112"/>
      <c r="N72" s="158"/>
      <c r="O72" s="135"/>
      <c r="P72" s="127"/>
      <c r="Q72" s="136"/>
      <c r="R72" s="137"/>
      <c r="S72" s="134"/>
    </row>
    <row r="73" spans="1:19" s="4" customFormat="1" ht="18.75" customHeight="1" x14ac:dyDescent="0.2">
      <c r="A73" s="89"/>
      <c r="B73" s="74"/>
      <c r="C73" s="75"/>
      <c r="D73" s="76"/>
      <c r="E73" s="77"/>
      <c r="F73" s="78"/>
      <c r="G73" s="26"/>
      <c r="H73" s="128"/>
      <c r="I73" s="120"/>
      <c r="J73" s="120"/>
      <c r="K73" s="120"/>
      <c r="L73" s="92"/>
      <c r="M73" s="109"/>
      <c r="N73" s="156"/>
      <c r="O73" s="72"/>
      <c r="P73" s="122"/>
      <c r="Q73" s="93"/>
      <c r="R73" s="99"/>
      <c r="S73" s="134"/>
    </row>
    <row r="74" spans="1:19" s="4" customFormat="1" ht="18.75" customHeight="1" x14ac:dyDescent="0.2">
      <c r="A74" s="89"/>
      <c r="B74" s="23"/>
      <c r="C74" s="75"/>
      <c r="D74" s="76"/>
      <c r="E74" s="77"/>
      <c r="F74" s="78"/>
      <c r="G74" s="26"/>
      <c r="H74" s="129"/>
      <c r="I74" s="117"/>
      <c r="J74" s="117"/>
      <c r="K74" s="117"/>
      <c r="L74" s="94"/>
      <c r="M74" s="110"/>
      <c r="N74" s="157"/>
      <c r="O74" s="72"/>
      <c r="P74" s="123"/>
      <c r="Q74" s="93"/>
      <c r="R74" s="99"/>
      <c r="S74" s="134"/>
    </row>
    <row r="75" spans="1:19" s="4" customFormat="1" ht="18.75" customHeight="1" x14ac:dyDescent="0.2">
      <c r="A75" s="89"/>
      <c r="B75" s="45"/>
      <c r="C75" s="75"/>
      <c r="D75" s="76"/>
      <c r="E75" s="77"/>
      <c r="F75" s="78"/>
      <c r="G75" s="26"/>
      <c r="H75" s="130"/>
      <c r="I75" s="116"/>
      <c r="J75" s="116"/>
      <c r="K75" s="116"/>
      <c r="L75" s="114"/>
      <c r="M75" s="115"/>
      <c r="N75" s="157"/>
      <c r="O75" s="72"/>
      <c r="P75" s="124"/>
      <c r="Q75" s="93"/>
      <c r="R75" s="99"/>
      <c r="S75" s="134"/>
    </row>
    <row r="76" spans="1:19" s="4" customFormat="1" ht="18.75" customHeight="1" x14ac:dyDescent="0.2">
      <c r="A76" s="89"/>
      <c r="B76" s="24"/>
      <c r="C76" s="101"/>
      <c r="D76" s="102"/>
      <c r="E76" s="103"/>
      <c r="F76" s="104"/>
      <c r="G76" s="26"/>
      <c r="H76" s="131"/>
      <c r="I76" s="121"/>
      <c r="J76" s="121"/>
      <c r="K76" s="121"/>
      <c r="L76" s="95"/>
      <c r="M76" s="111"/>
      <c r="N76" s="156"/>
      <c r="O76" s="72"/>
      <c r="P76" s="125"/>
      <c r="Q76" s="93"/>
      <c r="R76" s="99"/>
      <c r="S76" s="134"/>
    </row>
    <row r="77" spans="1:19" s="4" customFormat="1" ht="18.75" customHeight="1" x14ac:dyDescent="0.2">
      <c r="A77" s="89"/>
      <c r="B77" s="23"/>
      <c r="C77" s="75"/>
      <c r="D77" s="76"/>
      <c r="E77" s="77"/>
      <c r="F77" s="78"/>
      <c r="G77" s="26"/>
      <c r="H77" s="129"/>
      <c r="I77" s="117"/>
      <c r="J77" s="117"/>
      <c r="K77" s="117"/>
      <c r="L77" s="94"/>
      <c r="M77" s="110"/>
      <c r="N77" s="157"/>
      <c r="O77" s="72"/>
      <c r="P77" s="123"/>
      <c r="Q77" s="93"/>
      <c r="R77" s="99"/>
      <c r="S77" s="134"/>
    </row>
    <row r="78" spans="1:19" s="4" customFormat="1" ht="18.75" customHeight="1" thickBot="1" x14ac:dyDescent="0.25">
      <c r="A78" s="90"/>
      <c r="B78" s="46"/>
      <c r="C78" s="75"/>
      <c r="D78" s="76"/>
      <c r="E78" s="77"/>
      <c r="F78" s="78"/>
      <c r="G78" s="26"/>
      <c r="H78" s="132"/>
      <c r="I78" s="118"/>
      <c r="J78" s="118"/>
      <c r="K78" s="118"/>
      <c r="L78" s="96"/>
      <c r="M78" s="113"/>
      <c r="N78" s="159"/>
      <c r="O78" s="73"/>
      <c r="P78" s="126"/>
      <c r="Q78" s="97"/>
      <c r="R78" s="100"/>
      <c r="S78" s="134"/>
    </row>
    <row r="79" spans="1:19" s="4" customFormat="1" ht="18.75" hidden="1" customHeight="1" x14ac:dyDescent="0.2">
      <c r="A79" s="91"/>
      <c r="B79" s="138"/>
      <c r="C79" s="79"/>
      <c r="D79" s="80"/>
      <c r="E79" s="81"/>
      <c r="F79" s="82"/>
      <c r="G79" s="142"/>
      <c r="H79" s="133"/>
      <c r="I79" s="119"/>
      <c r="J79" s="119"/>
      <c r="K79" s="119"/>
      <c r="L79" s="98"/>
      <c r="M79" s="112"/>
      <c r="N79" s="158"/>
      <c r="O79" s="135"/>
      <c r="P79" s="127"/>
      <c r="Q79" s="136"/>
      <c r="R79" s="137"/>
      <c r="S79" s="134"/>
    </row>
    <row r="80" spans="1:19" ht="18.75" customHeight="1" x14ac:dyDescent="0.2">
      <c r="A80" s="89"/>
      <c r="B80" s="74"/>
      <c r="C80" s="75"/>
      <c r="D80" s="76"/>
      <c r="E80" s="77"/>
      <c r="F80" s="78"/>
      <c r="G80" s="26"/>
      <c r="H80" s="128"/>
      <c r="I80" s="120"/>
      <c r="J80" s="120"/>
      <c r="K80" s="120"/>
      <c r="L80" s="92"/>
      <c r="M80" s="109"/>
      <c r="N80" s="156"/>
      <c r="O80" s="72"/>
      <c r="P80" s="122"/>
      <c r="Q80" s="93"/>
      <c r="R80" s="99"/>
      <c r="S80" s="134"/>
    </row>
    <row r="81" spans="1:19" ht="18.75" customHeight="1" x14ac:dyDescent="0.2">
      <c r="A81" s="89"/>
      <c r="B81" s="23"/>
      <c r="C81" s="75"/>
      <c r="D81" s="76"/>
      <c r="E81" s="77"/>
      <c r="F81" s="78"/>
      <c r="G81" s="26"/>
      <c r="H81" s="129"/>
      <c r="I81" s="117"/>
      <c r="J81" s="117"/>
      <c r="K81" s="117"/>
      <c r="L81" s="94"/>
      <c r="M81" s="110"/>
      <c r="N81" s="157"/>
      <c r="O81" s="72"/>
      <c r="P81" s="123"/>
      <c r="Q81" s="93"/>
      <c r="R81" s="99"/>
      <c r="S81" s="134"/>
    </row>
    <row r="82" spans="1:19" ht="18.75" customHeight="1" x14ac:dyDescent="0.2">
      <c r="A82" s="89"/>
      <c r="B82" s="45"/>
      <c r="C82" s="75"/>
      <c r="D82" s="76"/>
      <c r="E82" s="77"/>
      <c r="F82" s="78"/>
      <c r="G82" s="26"/>
      <c r="H82" s="130"/>
      <c r="I82" s="116"/>
      <c r="J82" s="116"/>
      <c r="K82" s="116"/>
      <c r="L82" s="114"/>
      <c r="M82" s="115"/>
      <c r="N82" s="157"/>
      <c r="O82" s="72"/>
      <c r="P82" s="124"/>
      <c r="Q82" s="93"/>
      <c r="R82" s="99"/>
      <c r="S82" s="134"/>
    </row>
    <row r="83" spans="1:19" ht="18.75" customHeight="1" x14ac:dyDescent="0.2">
      <c r="A83" s="89"/>
      <c r="B83" s="24"/>
      <c r="C83" s="101"/>
      <c r="D83" s="102"/>
      <c r="E83" s="103"/>
      <c r="F83" s="104"/>
      <c r="G83" s="26"/>
      <c r="H83" s="131"/>
      <c r="I83" s="121"/>
      <c r="J83" s="121"/>
      <c r="K83" s="121"/>
      <c r="L83" s="95"/>
      <c r="M83" s="111"/>
      <c r="N83" s="156"/>
      <c r="O83" s="72"/>
      <c r="P83" s="125"/>
      <c r="Q83" s="93"/>
      <c r="R83" s="99"/>
      <c r="S83" s="134"/>
    </row>
    <row r="84" spans="1:19" ht="18.75" customHeight="1" x14ac:dyDescent="0.2">
      <c r="A84" s="89"/>
      <c r="B84" s="23"/>
      <c r="C84" s="75"/>
      <c r="D84" s="76"/>
      <c r="E84" s="77"/>
      <c r="F84" s="78"/>
      <c r="G84" s="26"/>
      <c r="H84" s="129"/>
      <c r="I84" s="117"/>
      <c r="J84" s="117"/>
      <c r="K84" s="117"/>
      <c r="L84" s="94"/>
      <c r="M84" s="110"/>
      <c r="N84" s="157"/>
      <c r="O84" s="72"/>
      <c r="P84" s="123"/>
      <c r="Q84" s="93"/>
      <c r="R84" s="99"/>
      <c r="S84" s="134"/>
    </row>
    <row r="85" spans="1:19" ht="18.75" customHeight="1" thickBot="1" x14ac:dyDescent="0.25">
      <c r="A85" s="90"/>
      <c r="B85" s="46"/>
      <c r="C85" s="75"/>
      <c r="D85" s="76"/>
      <c r="E85" s="77"/>
      <c r="F85" s="78"/>
      <c r="G85" s="26"/>
      <c r="H85" s="132"/>
      <c r="I85" s="118"/>
      <c r="J85" s="118"/>
      <c r="K85" s="118"/>
      <c r="L85" s="96"/>
      <c r="M85" s="113"/>
      <c r="N85" s="159"/>
      <c r="O85" s="73"/>
      <c r="P85" s="126"/>
      <c r="Q85" s="97"/>
      <c r="R85" s="100"/>
      <c r="S85" s="134"/>
    </row>
    <row r="86" spans="1:19" ht="18.75" hidden="1" customHeight="1" x14ac:dyDescent="0.2">
      <c r="A86" s="91"/>
      <c r="B86" s="138"/>
      <c r="C86" s="79"/>
      <c r="D86" s="80"/>
      <c r="E86" s="81"/>
      <c r="F86" s="82"/>
      <c r="G86" s="142"/>
      <c r="H86" s="133"/>
      <c r="I86" s="119"/>
      <c r="J86" s="119"/>
      <c r="K86" s="119"/>
      <c r="L86" s="98"/>
      <c r="M86" s="112"/>
      <c r="N86" s="158"/>
      <c r="O86" s="135"/>
      <c r="P86" s="127"/>
      <c r="Q86" s="136"/>
      <c r="R86" s="137"/>
      <c r="S86" s="134"/>
    </row>
    <row r="87" spans="1:19" ht="18.75" customHeight="1" x14ac:dyDescent="0.2">
      <c r="A87" s="89"/>
      <c r="B87" s="74"/>
      <c r="C87" s="75"/>
      <c r="D87" s="76"/>
      <c r="E87" s="77"/>
      <c r="F87" s="78"/>
      <c r="G87" s="26"/>
      <c r="H87" s="128"/>
      <c r="I87" s="120"/>
      <c r="J87" s="120"/>
      <c r="K87" s="120"/>
      <c r="L87" s="92"/>
      <c r="M87" s="109"/>
      <c r="N87" s="156"/>
      <c r="O87" s="72"/>
      <c r="P87" s="122"/>
      <c r="Q87" s="93"/>
      <c r="R87" s="99"/>
      <c r="S87" s="134"/>
    </row>
    <row r="88" spans="1:19" ht="18.75" customHeight="1" x14ac:dyDescent="0.2">
      <c r="A88" s="89"/>
      <c r="B88" s="74"/>
      <c r="C88" s="75"/>
      <c r="D88" s="76"/>
      <c r="E88" s="77"/>
      <c r="F88" s="78"/>
      <c r="G88" s="26"/>
      <c r="H88" s="129"/>
      <c r="I88" s="117"/>
      <c r="J88" s="117"/>
      <c r="K88" s="117"/>
      <c r="L88" s="94"/>
      <c r="M88" s="110"/>
      <c r="N88" s="157"/>
      <c r="O88" s="72"/>
      <c r="P88" s="123"/>
      <c r="Q88" s="93"/>
      <c r="R88" s="99"/>
      <c r="S88" s="134"/>
    </row>
    <row r="89" spans="1:19" ht="18.75" customHeight="1" x14ac:dyDescent="0.2">
      <c r="A89" s="89"/>
      <c r="B89" s="75"/>
      <c r="C89" s="75"/>
      <c r="D89" s="76"/>
      <c r="E89" s="77"/>
      <c r="F89" s="78"/>
      <c r="G89" s="26"/>
      <c r="H89" s="130"/>
      <c r="I89" s="116"/>
      <c r="J89" s="116"/>
      <c r="K89" s="116"/>
      <c r="L89" s="114"/>
      <c r="M89" s="115"/>
      <c r="N89" s="157"/>
      <c r="O89" s="72"/>
      <c r="P89" s="124"/>
      <c r="Q89" s="93"/>
      <c r="R89" s="99"/>
      <c r="S89" s="134"/>
    </row>
    <row r="90" spans="1:19" ht="18.75" customHeight="1" x14ac:dyDescent="0.2">
      <c r="A90" s="89"/>
      <c r="B90" s="64"/>
      <c r="C90" s="101"/>
      <c r="D90" s="102"/>
      <c r="E90" s="103"/>
      <c r="F90" s="104"/>
      <c r="G90" s="26"/>
      <c r="H90" s="131"/>
      <c r="I90" s="121"/>
      <c r="J90" s="121"/>
      <c r="K90" s="121"/>
      <c r="L90" s="95"/>
      <c r="M90" s="111"/>
      <c r="N90" s="156"/>
      <c r="O90" s="72"/>
      <c r="P90" s="125"/>
      <c r="Q90" s="93"/>
      <c r="R90" s="99"/>
      <c r="S90" s="134"/>
    </row>
    <row r="91" spans="1:19" ht="18.75" customHeight="1" x14ac:dyDescent="0.2">
      <c r="A91" s="89"/>
      <c r="B91" s="74"/>
      <c r="C91" s="75"/>
      <c r="D91" s="76"/>
      <c r="E91" s="77"/>
      <c r="F91" s="78"/>
      <c r="G91" s="26"/>
      <c r="H91" s="129"/>
      <c r="I91" s="117"/>
      <c r="J91" s="117"/>
      <c r="K91" s="117"/>
      <c r="L91" s="94"/>
      <c r="M91" s="110"/>
      <c r="N91" s="157"/>
      <c r="O91" s="72"/>
      <c r="P91" s="123"/>
      <c r="Q91" s="93"/>
      <c r="R91" s="99"/>
      <c r="S91" s="134"/>
    </row>
    <row r="92" spans="1:19" ht="18.75" customHeight="1" thickBot="1" x14ac:dyDescent="0.25">
      <c r="A92" s="90"/>
      <c r="B92" s="74"/>
      <c r="C92" s="75"/>
      <c r="D92" s="76"/>
      <c r="E92" s="77"/>
      <c r="F92" s="78"/>
      <c r="G92" s="26"/>
      <c r="H92" s="132"/>
      <c r="I92" s="118"/>
      <c r="J92" s="118"/>
      <c r="K92" s="118"/>
      <c r="L92" s="96"/>
      <c r="M92" s="113"/>
      <c r="N92" s="159"/>
      <c r="O92" s="73"/>
      <c r="P92" s="126"/>
      <c r="Q92" s="97"/>
      <c r="R92" s="100"/>
      <c r="S92" s="134"/>
    </row>
    <row r="93" spans="1:19" ht="18.75" hidden="1" customHeight="1" x14ac:dyDescent="0.2">
      <c r="A93" s="91"/>
      <c r="B93" s="138"/>
      <c r="C93" s="79"/>
      <c r="D93" s="80"/>
      <c r="E93" s="81"/>
      <c r="F93" s="82"/>
      <c r="G93" s="142"/>
      <c r="H93" s="133"/>
      <c r="I93" s="119"/>
      <c r="J93" s="119"/>
      <c r="K93" s="119"/>
      <c r="L93" s="98"/>
      <c r="M93" s="112"/>
      <c r="N93" s="158"/>
      <c r="O93" s="135"/>
      <c r="P93" s="127"/>
      <c r="Q93" s="136"/>
      <c r="R93" s="137"/>
      <c r="S93" s="134"/>
    </row>
    <row r="94" spans="1:19" ht="18.75" customHeight="1" x14ac:dyDescent="0.2">
      <c r="A94" s="89"/>
      <c r="B94" s="74"/>
      <c r="C94" s="75"/>
      <c r="D94" s="76"/>
      <c r="E94" s="77"/>
      <c r="F94" s="78"/>
      <c r="G94" s="26"/>
      <c r="H94" s="128"/>
      <c r="I94" s="120"/>
      <c r="J94" s="120"/>
      <c r="K94" s="120"/>
      <c r="L94" s="92"/>
      <c r="M94" s="109"/>
      <c r="N94" s="156"/>
      <c r="O94" s="72"/>
      <c r="P94" s="122"/>
      <c r="Q94" s="93"/>
      <c r="R94" s="99"/>
      <c r="S94" s="134"/>
    </row>
    <row r="95" spans="1:19" ht="18.75" customHeight="1" x14ac:dyDescent="0.2">
      <c r="A95" s="89"/>
      <c r="B95" s="23"/>
      <c r="C95" s="75"/>
      <c r="D95" s="76"/>
      <c r="E95" s="77"/>
      <c r="F95" s="78"/>
      <c r="G95" s="26"/>
      <c r="H95" s="129"/>
      <c r="I95" s="117"/>
      <c r="J95" s="117"/>
      <c r="K95" s="117"/>
      <c r="L95" s="94"/>
      <c r="M95" s="110"/>
      <c r="N95" s="157"/>
      <c r="O95" s="72"/>
      <c r="P95" s="123"/>
      <c r="Q95" s="93"/>
      <c r="R95" s="99"/>
      <c r="S95" s="134"/>
    </row>
    <row r="96" spans="1:19" ht="18.75" customHeight="1" x14ac:dyDescent="0.2">
      <c r="A96" s="89"/>
      <c r="B96" s="45"/>
      <c r="C96" s="75"/>
      <c r="D96" s="76"/>
      <c r="E96" s="77"/>
      <c r="F96" s="78"/>
      <c r="G96" s="26"/>
      <c r="H96" s="130"/>
      <c r="I96" s="116"/>
      <c r="J96" s="116"/>
      <c r="K96" s="116"/>
      <c r="L96" s="114"/>
      <c r="M96" s="115"/>
      <c r="N96" s="157"/>
      <c r="O96" s="72"/>
      <c r="P96" s="124"/>
      <c r="Q96" s="93"/>
      <c r="R96" s="99"/>
      <c r="S96" s="134"/>
    </row>
    <row r="97" spans="1:19" ht="18.75" customHeight="1" x14ac:dyDescent="0.2">
      <c r="A97" s="89"/>
      <c r="B97" s="24"/>
      <c r="C97" s="101"/>
      <c r="D97" s="102"/>
      <c r="E97" s="103"/>
      <c r="F97" s="104"/>
      <c r="G97" s="26"/>
      <c r="H97" s="131"/>
      <c r="I97" s="121"/>
      <c r="J97" s="121"/>
      <c r="K97" s="121"/>
      <c r="L97" s="95"/>
      <c r="M97" s="111"/>
      <c r="N97" s="156"/>
      <c r="O97" s="72"/>
      <c r="P97" s="125"/>
      <c r="Q97" s="93"/>
      <c r="R97" s="99"/>
      <c r="S97" s="134"/>
    </row>
    <row r="98" spans="1:19" ht="18.75" customHeight="1" x14ac:dyDescent="0.2">
      <c r="A98" s="89"/>
      <c r="B98" s="23"/>
      <c r="C98" s="75"/>
      <c r="D98" s="76"/>
      <c r="E98" s="77"/>
      <c r="F98" s="78"/>
      <c r="G98" s="26"/>
      <c r="H98" s="129"/>
      <c r="I98" s="117"/>
      <c r="J98" s="117"/>
      <c r="K98" s="117"/>
      <c r="L98" s="94"/>
      <c r="M98" s="110"/>
      <c r="N98" s="157"/>
      <c r="O98" s="72"/>
      <c r="P98" s="123"/>
      <c r="Q98" s="93"/>
      <c r="R98" s="99"/>
      <c r="S98" s="134"/>
    </row>
    <row r="99" spans="1:19" ht="18.75" customHeight="1" thickBot="1" x14ac:dyDescent="0.25">
      <c r="A99" s="90"/>
      <c r="B99" s="46"/>
      <c r="C99" s="75"/>
      <c r="D99" s="76"/>
      <c r="E99" s="77"/>
      <c r="F99" s="78"/>
      <c r="G99" s="26"/>
      <c r="H99" s="132"/>
      <c r="I99" s="118"/>
      <c r="J99" s="118"/>
      <c r="K99" s="118"/>
      <c r="L99" s="96"/>
      <c r="M99" s="113"/>
      <c r="N99" s="159"/>
      <c r="O99" s="73"/>
      <c r="P99" s="126"/>
      <c r="Q99" s="97"/>
      <c r="R99" s="100"/>
      <c r="S99" s="134"/>
    </row>
    <row r="100" spans="1:19" ht="18.75" hidden="1" customHeight="1" x14ac:dyDescent="0.2">
      <c r="A100" s="91"/>
      <c r="B100" s="138"/>
      <c r="C100" s="79"/>
      <c r="D100" s="80"/>
      <c r="E100" s="81"/>
      <c r="F100" s="82"/>
      <c r="G100" s="142"/>
      <c r="H100" s="133"/>
      <c r="I100" s="119"/>
      <c r="J100" s="119"/>
      <c r="K100" s="119"/>
      <c r="L100" s="98"/>
      <c r="M100" s="112"/>
      <c r="N100" s="158"/>
      <c r="O100" s="135"/>
      <c r="P100" s="127"/>
      <c r="Q100" s="136"/>
      <c r="R100" s="137"/>
      <c r="S100" s="134"/>
    </row>
    <row r="101" spans="1:19" ht="18.75" customHeight="1" x14ac:dyDescent="0.2">
      <c r="A101" s="89"/>
      <c r="B101" s="74"/>
      <c r="C101" s="75"/>
      <c r="D101" s="76"/>
      <c r="E101" s="77"/>
      <c r="F101" s="78"/>
      <c r="G101" s="26"/>
      <c r="H101" s="128"/>
      <c r="I101" s="120"/>
      <c r="J101" s="120"/>
      <c r="K101" s="120"/>
      <c r="L101" s="92"/>
      <c r="M101" s="109"/>
      <c r="N101" s="156"/>
      <c r="O101" s="72"/>
      <c r="P101" s="122"/>
      <c r="Q101" s="93"/>
      <c r="R101" s="99"/>
      <c r="S101" s="134"/>
    </row>
    <row r="102" spans="1:19" ht="18.75" customHeight="1" x14ac:dyDescent="0.2">
      <c r="A102" s="89"/>
      <c r="B102" s="23"/>
      <c r="C102" s="75"/>
      <c r="D102" s="76"/>
      <c r="E102" s="77"/>
      <c r="F102" s="78"/>
      <c r="G102" s="26"/>
      <c r="H102" s="129"/>
      <c r="I102" s="117"/>
      <c r="J102" s="117"/>
      <c r="K102" s="117"/>
      <c r="L102" s="94"/>
      <c r="M102" s="110"/>
      <c r="N102" s="157"/>
      <c r="O102" s="72"/>
      <c r="P102" s="123"/>
      <c r="Q102" s="93"/>
      <c r="R102" s="99"/>
      <c r="S102" s="134"/>
    </row>
    <row r="103" spans="1:19" ht="18.75" customHeight="1" x14ac:dyDescent="0.2">
      <c r="A103" s="89"/>
      <c r="B103" s="45"/>
      <c r="C103" s="75"/>
      <c r="D103" s="76"/>
      <c r="E103" s="77"/>
      <c r="F103" s="78"/>
      <c r="G103" s="26"/>
      <c r="H103" s="130"/>
      <c r="I103" s="116"/>
      <c r="J103" s="116"/>
      <c r="K103" s="116"/>
      <c r="L103" s="114"/>
      <c r="M103" s="115"/>
      <c r="N103" s="157"/>
      <c r="O103" s="72"/>
      <c r="P103" s="124"/>
      <c r="Q103" s="93"/>
      <c r="R103" s="99"/>
      <c r="S103" s="134"/>
    </row>
    <row r="104" spans="1:19" ht="18.75" customHeight="1" x14ac:dyDescent="0.2">
      <c r="A104" s="89"/>
      <c r="B104" s="24"/>
      <c r="C104" s="101"/>
      <c r="D104" s="102"/>
      <c r="E104" s="103"/>
      <c r="F104" s="104"/>
      <c r="G104" s="26"/>
      <c r="H104" s="131"/>
      <c r="I104" s="121"/>
      <c r="J104" s="121"/>
      <c r="K104" s="121"/>
      <c r="L104" s="95"/>
      <c r="M104" s="111"/>
      <c r="N104" s="156"/>
      <c r="O104" s="72"/>
      <c r="P104" s="125"/>
      <c r="Q104" s="93"/>
      <c r="R104" s="99"/>
      <c r="S104" s="134"/>
    </row>
    <row r="105" spans="1:19" ht="18.75" customHeight="1" x14ac:dyDescent="0.2">
      <c r="A105" s="89"/>
      <c r="B105" s="23"/>
      <c r="C105" s="75"/>
      <c r="D105" s="76"/>
      <c r="E105" s="77"/>
      <c r="F105" s="78"/>
      <c r="G105" s="26"/>
      <c r="H105" s="129"/>
      <c r="I105" s="117"/>
      <c r="J105" s="117"/>
      <c r="K105" s="117"/>
      <c r="L105" s="94"/>
      <c r="M105" s="110"/>
      <c r="N105" s="157"/>
      <c r="O105" s="72"/>
      <c r="P105" s="123"/>
      <c r="Q105" s="93"/>
      <c r="R105" s="99"/>
      <c r="S105" s="134"/>
    </row>
    <row r="106" spans="1:19" ht="18.75" customHeight="1" thickBot="1" x14ac:dyDescent="0.25">
      <c r="A106" s="90"/>
      <c r="B106" s="46"/>
      <c r="C106" s="75"/>
      <c r="D106" s="76"/>
      <c r="E106" s="77"/>
      <c r="F106" s="78"/>
      <c r="G106" s="26"/>
      <c r="H106" s="132"/>
      <c r="I106" s="118"/>
      <c r="J106" s="118"/>
      <c r="K106" s="118"/>
      <c r="L106" s="96"/>
      <c r="M106" s="113"/>
      <c r="N106" s="159"/>
      <c r="O106" s="73"/>
      <c r="P106" s="126"/>
      <c r="Q106" s="97"/>
      <c r="R106" s="100"/>
      <c r="S106" s="134"/>
    </row>
    <row r="107" spans="1:19" ht="18.75" hidden="1" customHeight="1" x14ac:dyDescent="0.2">
      <c r="A107" s="91"/>
      <c r="B107" s="138"/>
      <c r="C107" s="79"/>
      <c r="D107" s="80"/>
      <c r="E107" s="81"/>
      <c r="F107" s="82"/>
      <c r="G107" s="142"/>
      <c r="H107" s="133"/>
      <c r="I107" s="119"/>
      <c r="J107" s="119"/>
      <c r="K107" s="119"/>
      <c r="L107" s="98"/>
      <c r="M107" s="112"/>
      <c r="N107" s="158"/>
      <c r="O107" s="135"/>
      <c r="P107" s="127"/>
      <c r="Q107" s="136"/>
      <c r="R107" s="137"/>
      <c r="S107" s="134"/>
    </row>
    <row r="108" spans="1:19" ht="18.75" customHeight="1" x14ac:dyDescent="0.2">
      <c r="A108" s="89"/>
      <c r="B108" s="74"/>
      <c r="C108" s="75"/>
      <c r="D108" s="76"/>
      <c r="E108" s="77"/>
      <c r="F108" s="78"/>
      <c r="G108" s="26"/>
      <c r="H108" s="128"/>
      <c r="I108" s="120"/>
      <c r="J108" s="120"/>
      <c r="K108" s="120"/>
      <c r="L108" s="92"/>
      <c r="M108" s="109"/>
      <c r="N108" s="156"/>
      <c r="O108" s="72"/>
      <c r="P108" s="122"/>
      <c r="Q108" s="93"/>
      <c r="R108" s="99"/>
      <c r="S108" s="134"/>
    </row>
    <row r="109" spans="1:19" ht="18.75" customHeight="1" x14ac:dyDescent="0.2">
      <c r="A109" s="89"/>
      <c r="B109" s="23"/>
      <c r="C109" s="75"/>
      <c r="D109" s="76"/>
      <c r="E109" s="77"/>
      <c r="F109" s="78"/>
      <c r="G109" s="26"/>
      <c r="H109" s="129"/>
      <c r="I109" s="117"/>
      <c r="J109" s="117"/>
      <c r="K109" s="117"/>
      <c r="L109" s="94"/>
      <c r="M109" s="110"/>
      <c r="N109" s="157"/>
      <c r="O109" s="72"/>
      <c r="P109" s="123"/>
      <c r="Q109" s="93"/>
      <c r="R109" s="99"/>
      <c r="S109" s="134"/>
    </row>
    <row r="110" spans="1:19" ht="18.75" customHeight="1" x14ac:dyDescent="0.2">
      <c r="A110" s="89"/>
      <c r="B110" s="45"/>
      <c r="C110" s="75"/>
      <c r="D110" s="76"/>
      <c r="E110" s="77"/>
      <c r="F110" s="78"/>
      <c r="G110" s="26"/>
      <c r="H110" s="130"/>
      <c r="I110" s="116"/>
      <c r="J110" s="116"/>
      <c r="K110" s="116"/>
      <c r="L110" s="114"/>
      <c r="M110" s="115"/>
      <c r="N110" s="157"/>
      <c r="O110" s="72"/>
      <c r="P110" s="124"/>
      <c r="Q110" s="93"/>
      <c r="R110" s="99"/>
      <c r="S110" s="134"/>
    </row>
    <row r="111" spans="1:19" ht="18.75" customHeight="1" x14ac:dyDescent="0.2">
      <c r="A111" s="89"/>
      <c r="B111" s="24"/>
      <c r="C111" s="101"/>
      <c r="D111" s="102"/>
      <c r="E111" s="103"/>
      <c r="F111" s="104"/>
      <c r="G111" s="26"/>
      <c r="H111" s="131"/>
      <c r="I111" s="121"/>
      <c r="J111" s="121"/>
      <c r="K111" s="121"/>
      <c r="L111" s="95"/>
      <c r="M111" s="111"/>
      <c r="N111" s="156"/>
      <c r="O111" s="72"/>
      <c r="P111" s="125"/>
      <c r="Q111" s="93"/>
      <c r="R111" s="99"/>
      <c r="S111" s="134"/>
    </row>
    <row r="112" spans="1:19" ht="18.75" customHeight="1" x14ac:dyDescent="0.2">
      <c r="A112" s="89"/>
      <c r="B112" s="23"/>
      <c r="C112" s="75"/>
      <c r="D112" s="76"/>
      <c r="E112" s="77"/>
      <c r="F112" s="78"/>
      <c r="G112" s="26"/>
      <c r="H112" s="129"/>
      <c r="I112" s="117"/>
      <c r="J112" s="117"/>
      <c r="K112" s="117"/>
      <c r="L112" s="94"/>
      <c r="M112" s="110"/>
      <c r="N112" s="157"/>
      <c r="O112" s="72"/>
      <c r="P112" s="123"/>
      <c r="Q112" s="93"/>
      <c r="R112" s="99"/>
      <c r="S112" s="134"/>
    </row>
    <row r="113" spans="1:19" ht="18.75" customHeight="1" thickBot="1" x14ac:dyDescent="0.25">
      <c r="A113" s="90"/>
      <c r="B113" s="46"/>
      <c r="C113" s="75"/>
      <c r="D113" s="76"/>
      <c r="E113" s="77"/>
      <c r="F113" s="78"/>
      <c r="G113" s="26"/>
      <c r="H113" s="132"/>
      <c r="I113" s="118"/>
      <c r="J113" s="118"/>
      <c r="K113" s="118"/>
      <c r="L113" s="96"/>
      <c r="M113" s="113"/>
      <c r="N113" s="159"/>
      <c r="O113" s="73"/>
      <c r="P113" s="126"/>
      <c r="Q113" s="97"/>
      <c r="R113" s="100"/>
      <c r="S113" s="134"/>
    </row>
    <row r="114" spans="1:19" ht="18.75" hidden="1" customHeight="1" x14ac:dyDescent="0.2">
      <c r="A114" s="91"/>
      <c r="B114" s="138"/>
      <c r="C114" s="79"/>
      <c r="D114" s="80"/>
      <c r="E114" s="81"/>
      <c r="F114" s="82"/>
      <c r="G114" s="142"/>
      <c r="H114" s="133"/>
      <c r="I114" s="119"/>
      <c r="J114" s="119"/>
      <c r="K114" s="119"/>
      <c r="L114" s="98"/>
      <c r="M114" s="112"/>
      <c r="N114" s="158"/>
      <c r="O114" s="135"/>
      <c r="P114" s="127"/>
      <c r="Q114" s="136"/>
      <c r="R114" s="137"/>
      <c r="S114" s="134"/>
    </row>
    <row r="115" spans="1:19" ht="18.75" customHeight="1" x14ac:dyDescent="0.2">
      <c r="A115" s="89"/>
      <c r="B115" s="74"/>
      <c r="C115" s="75"/>
      <c r="D115" s="76"/>
      <c r="E115" s="77"/>
      <c r="F115" s="78"/>
      <c r="G115" s="26"/>
      <c r="H115" s="128"/>
      <c r="I115" s="120"/>
      <c r="J115" s="120"/>
      <c r="K115" s="120"/>
      <c r="L115" s="92"/>
      <c r="M115" s="109"/>
      <c r="N115" s="156"/>
      <c r="O115" s="72"/>
      <c r="P115" s="122"/>
      <c r="Q115" s="93"/>
      <c r="R115" s="99"/>
      <c r="S115" s="134"/>
    </row>
    <row r="116" spans="1:19" ht="18.75" customHeight="1" x14ac:dyDescent="0.2">
      <c r="A116" s="89"/>
      <c r="B116" s="23"/>
      <c r="C116" s="75"/>
      <c r="D116" s="76"/>
      <c r="E116" s="77"/>
      <c r="F116" s="78"/>
      <c r="G116" s="26"/>
      <c r="H116" s="129"/>
      <c r="I116" s="117"/>
      <c r="J116" s="117"/>
      <c r="K116" s="117"/>
      <c r="L116" s="94"/>
      <c r="M116" s="110"/>
      <c r="N116" s="157"/>
      <c r="O116" s="72"/>
      <c r="P116" s="123"/>
      <c r="Q116" s="93"/>
      <c r="R116" s="99"/>
      <c r="S116" s="134"/>
    </row>
    <row r="117" spans="1:19" ht="18.75" customHeight="1" x14ac:dyDescent="0.2">
      <c r="A117" s="89"/>
      <c r="B117" s="45"/>
      <c r="C117" s="75"/>
      <c r="D117" s="76"/>
      <c r="E117" s="77"/>
      <c r="F117" s="78"/>
      <c r="G117" s="26"/>
      <c r="H117" s="130"/>
      <c r="I117" s="116"/>
      <c r="J117" s="116"/>
      <c r="K117" s="116"/>
      <c r="L117" s="114"/>
      <c r="M117" s="115"/>
      <c r="N117" s="157"/>
      <c r="O117" s="72"/>
      <c r="P117" s="124"/>
      <c r="Q117" s="93"/>
      <c r="R117" s="99"/>
      <c r="S117" s="134"/>
    </row>
    <row r="118" spans="1:19" ht="18.75" customHeight="1" x14ac:dyDescent="0.2">
      <c r="A118" s="89"/>
      <c r="B118" s="24"/>
      <c r="C118" s="101"/>
      <c r="D118" s="102"/>
      <c r="E118" s="103"/>
      <c r="F118" s="104"/>
      <c r="G118" s="26"/>
      <c r="H118" s="131"/>
      <c r="I118" s="121"/>
      <c r="J118" s="121"/>
      <c r="K118" s="121"/>
      <c r="L118" s="95"/>
      <c r="M118" s="111"/>
      <c r="N118" s="156"/>
      <c r="O118" s="72"/>
      <c r="P118" s="125"/>
      <c r="Q118" s="93"/>
      <c r="R118" s="99"/>
      <c r="S118" s="134"/>
    </row>
    <row r="119" spans="1:19" ht="18.75" customHeight="1" x14ac:dyDescent="0.2">
      <c r="A119" s="89"/>
      <c r="B119" s="23"/>
      <c r="C119" s="75"/>
      <c r="D119" s="76"/>
      <c r="E119" s="77"/>
      <c r="F119" s="78"/>
      <c r="G119" s="26"/>
      <c r="H119" s="129"/>
      <c r="I119" s="117"/>
      <c r="J119" s="117"/>
      <c r="K119" s="117"/>
      <c r="L119" s="94"/>
      <c r="M119" s="110"/>
      <c r="N119" s="157"/>
      <c r="O119" s="72"/>
      <c r="P119" s="123"/>
      <c r="Q119" s="93"/>
      <c r="R119" s="99"/>
      <c r="S119" s="134"/>
    </row>
    <row r="120" spans="1:19" ht="18.75" customHeight="1" thickBot="1" x14ac:dyDescent="0.25">
      <c r="A120" s="90"/>
      <c r="B120" s="46"/>
      <c r="C120" s="75"/>
      <c r="D120" s="76"/>
      <c r="E120" s="77"/>
      <c r="F120" s="78"/>
      <c r="G120" s="26"/>
      <c r="H120" s="132"/>
      <c r="I120" s="118"/>
      <c r="J120" s="118"/>
      <c r="K120" s="118"/>
      <c r="L120" s="96"/>
      <c r="M120" s="113"/>
      <c r="N120" s="159"/>
      <c r="O120" s="73"/>
      <c r="P120" s="126"/>
      <c r="Q120" s="97"/>
      <c r="R120" s="100"/>
      <c r="S120" s="134"/>
    </row>
    <row r="121" spans="1:19" ht="18.75" hidden="1" customHeight="1" x14ac:dyDescent="0.2">
      <c r="A121" s="91"/>
      <c r="B121" s="138"/>
      <c r="C121" s="79"/>
      <c r="D121" s="80"/>
      <c r="E121" s="81"/>
      <c r="F121" s="82"/>
      <c r="G121" s="142"/>
      <c r="H121" s="133"/>
      <c r="I121" s="119"/>
      <c r="J121" s="119"/>
      <c r="K121" s="119"/>
      <c r="L121" s="98"/>
      <c r="M121" s="112"/>
      <c r="N121" s="158"/>
      <c r="O121" s="135"/>
      <c r="P121" s="127"/>
      <c r="Q121" s="136"/>
      <c r="R121" s="137"/>
      <c r="S121" s="134"/>
    </row>
    <row r="122" spans="1:19" ht="18.75" customHeight="1" x14ac:dyDescent="0.2">
      <c r="A122" s="89"/>
      <c r="B122" s="74"/>
      <c r="C122" s="75"/>
      <c r="D122" s="76"/>
      <c r="E122" s="77"/>
      <c r="F122" s="78"/>
      <c r="G122" s="26"/>
      <c r="H122" s="128"/>
      <c r="I122" s="120"/>
      <c r="J122" s="120"/>
      <c r="K122" s="120"/>
      <c r="L122" s="92"/>
      <c r="M122" s="109"/>
      <c r="N122" s="156"/>
      <c r="O122" s="72"/>
      <c r="P122" s="122"/>
      <c r="Q122" s="93"/>
      <c r="R122" s="99"/>
      <c r="S122" s="134"/>
    </row>
    <row r="123" spans="1:19" ht="18.75" customHeight="1" x14ac:dyDescent="0.2">
      <c r="A123" s="89"/>
      <c r="B123" s="23"/>
      <c r="C123" s="75"/>
      <c r="D123" s="76"/>
      <c r="E123" s="77"/>
      <c r="F123" s="78"/>
      <c r="G123" s="26"/>
      <c r="H123" s="129"/>
      <c r="I123" s="117"/>
      <c r="J123" s="117"/>
      <c r="K123" s="117"/>
      <c r="L123" s="94"/>
      <c r="M123" s="110"/>
      <c r="N123" s="157"/>
      <c r="O123" s="72"/>
      <c r="P123" s="123"/>
      <c r="Q123" s="93"/>
      <c r="R123" s="99"/>
      <c r="S123" s="134"/>
    </row>
    <row r="124" spans="1:19" ht="18.75" customHeight="1" x14ac:dyDescent="0.2">
      <c r="A124" s="89"/>
      <c r="B124" s="45"/>
      <c r="C124" s="75"/>
      <c r="D124" s="76"/>
      <c r="E124" s="77"/>
      <c r="F124" s="78"/>
      <c r="G124" s="26"/>
      <c r="H124" s="130"/>
      <c r="I124" s="116"/>
      <c r="J124" s="116"/>
      <c r="K124" s="116"/>
      <c r="L124" s="114"/>
      <c r="M124" s="115"/>
      <c r="N124" s="157"/>
      <c r="O124" s="72"/>
      <c r="P124" s="124"/>
      <c r="Q124" s="93"/>
      <c r="R124" s="99"/>
      <c r="S124" s="134"/>
    </row>
    <row r="125" spans="1:19" ht="18.75" customHeight="1" x14ac:dyDescent="0.2">
      <c r="A125" s="89"/>
      <c r="B125" s="24"/>
      <c r="C125" s="101"/>
      <c r="D125" s="102"/>
      <c r="E125" s="103"/>
      <c r="F125" s="104"/>
      <c r="G125" s="26"/>
      <c r="H125" s="131"/>
      <c r="I125" s="121"/>
      <c r="J125" s="121"/>
      <c r="K125" s="121"/>
      <c r="L125" s="95"/>
      <c r="M125" s="111"/>
      <c r="N125" s="156"/>
      <c r="O125" s="72"/>
      <c r="P125" s="125"/>
      <c r="Q125" s="93"/>
      <c r="R125" s="99"/>
      <c r="S125" s="134"/>
    </row>
    <row r="126" spans="1:19" ht="18.75" customHeight="1" x14ac:dyDescent="0.2">
      <c r="A126" s="89"/>
      <c r="B126" s="23"/>
      <c r="C126" s="75"/>
      <c r="D126" s="76"/>
      <c r="E126" s="77"/>
      <c r="F126" s="78"/>
      <c r="G126" s="26"/>
      <c r="H126" s="129"/>
      <c r="I126" s="117"/>
      <c r="J126" s="117"/>
      <c r="K126" s="117"/>
      <c r="L126" s="94"/>
      <c r="M126" s="110"/>
      <c r="N126" s="157"/>
      <c r="O126" s="72"/>
      <c r="P126" s="123"/>
      <c r="Q126" s="93"/>
      <c r="R126" s="99"/>
      <c r="S126" s="134"/>
    </row>
    <row r="127" spans="1:19" ht="18.75" customHeight="1" thickBot="1" x14ac:dyDescent="0.25">
      <c r="A127" s="90"/>
      <c r="B127" s="46"/>
      <c r="C127" s="105"/>
      <c r="D127" s="106"/>
      <c r="E127" s="107"/>
      <c r="F127" s="108"/>
      <c r="G127" s="163"/>
      <c r="H127" s="132"/>
      <c r="I127" s="118"/>
      <c r="J127" s="118"/>
      <c r="K127" s="118"/>
      <c r="L127" s="96"/>
      <c r="M127" s="113"/>
      <c r="N127" s="159"/>
      <c r="O127" s="73"/>
      <c r="P127" s="126"/>
      <c r="Q127" s="97"/>
      <c r="R127" s="100"/>
      <c r="S127" s="134"/>
    </row>
    <row r="128" spans="1:19" ht="18.75" hidden="1" customHeight="1" x14ac:dyDescent="0.2">
      <c r="A128" s="91"/>
      <c r="B128" s="138"/>
      <c r="C128" s="79"/>
      <c r="D128" s="80"/>
      <c r="E128" s="81"/>
      <c r="F128" s="82"/>
      <c r="G128" s="142"/>
      <c r="H128" s="133"/>
      <c r="I128" s="119"/>
      <c r="J128" s="119"/>
      <c r="K128" s="119"/>
      <c r="L128" s="98"/>
      <c r="M128" s="112"/>
      <c r="N128" s="158"/>
      <c r="O128" s="135"/>
      <c r="P128" s="127"/>
      <c r="Q128" s="136"/>
      <c r="R128" s="137"/>
      <c r="S128" s="134"/>
    </row>
    <row r="129" spans="1:19" ht="18.75" customHeight="1" x14ac:dyDescent="0.2">
      <c r="A129" s="89"/>
      <c r="B129" s="74"/>
      <c r="C129" s="75"/>
      <c r="D129" s="76"/>
      <c r="E129" s="77"/>
      <c r="F129" s="78"/>
      <c r="G129" s="26"/>
      <c r="H129" s="128"/>
      <c r="I129" s="120"/>
      <c r="J129" s="120"/>
      <c r="K129" s="120"/>
      <c r="L129" s="92"/>
      <c r="M129" s="109"/>
      <c r="N129" s="156"/>
      <c r="O129" s="72"/>
      <c r="P129" s="122"/>
      <c r="Q129" s="93"/>
      <c r="R129" s="99"/>
      <c r="S129" s="134"/>
    </row>
    <row r="130" spans="1:19" ht="18.75" customHeight="1" x14ac:dyDescent="0.2">
      <c r="A130" s="89"/>
      <c r="B130" s="23"/>
      <c r="C130" s="75"/>
      <c r="D130" s="76"/>
      <c r="E130" s="77"/>
      <c r="F130" s="78"/>
      <c r="G130" s="26"/>
      <c r="H130" s="129"/>
      <c r="I130" s="117"/>
      <c r="J130" s="117"/>
      <c r="K130" s="117"/>
      <c r="L130" s="94"/>
      <c r="M130" s="110"/>
      <c r="N130" s="157"/>
      <c r="O130" s="72"/>
      <c r="P130" s="123"/>
      <c r="Q130" s="93"/>
      <c r="R130" s="99"/>
      <c r="S130" s="134"/>
    </row>
    <row r="131" spans="1:19" ht="18.75" customHeight="1" x14ac:dyDescent="0.2">
      <c r="A131" s="89"/>
      <c r="B131" s="45"/>
      <c r="C131" s="75"/>
      <c r="D131" s="76"/>
      <c r="E131" s="77"/>
      <c r="F131" s="78"/>
      <c r="G131" s="26"/>
      <c r="H131" s="130"/>
      <c r="I131" s="116"/>
      <c r="J131" s="116"/>
      <c r="K131" s="116"/>
      <c r="L131" s="114"/>
      <c r="M131" s="115"/>
      <c r="N131" s="157"/>
      <c r="O131" s="72"/>
      <c r="P131" s="124"/>
      <c r="Q131" s="93"/>
      <c r="R131" s="99"/>
      <c r="S131" s="134"/>
    </row>
    <row r="132" spans="1:19" ht="18.75" customHeight="1" x14ac:dyDescent="0.2">
      <c r="A132" s="89"/>
      <c r="B132" s="24"/>
      <c r="C132" s="101"/>
      <c r="D132" s="102"/>
      <c r="E132" s="103"/>
      <c r="F132" s="104"/>
      <c r="G132" s="26"/>
      <c r="H132" s="131"/>
      <c r="I132" s="121"/>
      <c r="J132" s="121"/>
      <c r="K132" s="121"/>
      <c r="L132" s="95"/>
      <c r="M132" s="111"/>
      <c r="N132" s="156"/>
      <c r="O132" s="72"/>
      <c r="P132" s="125"/>
      <c r="Q132" s="93"/>
      <c r="R132" s="99"/>
      <c r="S132" s="134"/>
    </row>
    <row r="133" spans="1:19" ht="18.75" customHeight="1" x14ac:dyDescent="0.2">
      <c r="A133" s="89"/>
      <c r="B133" s="23"/>
      <c r="C133" s="75"/>
      <c r="D133" s="76"/>
      <c r="E133" s="77"/>
      <c r="F133" s="78"/>
      <c r="G133" s="26"/>
      <c r="H133" s="129"/>
      <c r="I133" s="117"/>
      <c r="J133" s="117"/>
      <c r="K133" s="117"/>
      <c r="L133" s="94"/>
      <c r="M133" s="110"/>
      <c r="N133" s="157"/>
      <c r="O133" s="72"/>
      <c r="P133" s="123"/>
      <c r="Q133" s="93"/>
      <c r="R133" s="99"/>
      <c r="S133" s="134"/>
    </row>
    <row r="134" spans="1:19" ht="18.75" customHeight="1" thickBot="1" x14ac:dyDescent="0.25">
      <c r="A134" s="90"/>
      <c r="B134" s="46"/>
      <c r="C134" s="105"/>
      <c r="D134" s="106"/>
      <c r="E134" s="107"/>
      <c r="F134" s="108"/>
      <c r="G134" s="163"/>
      <c r="H134" s="132"/>
      <c r="I134" s="118"/>
      <c r="J134" s="118"/>
      <c r="K134" s="118"/>
      <c r="L134" s="96"/>
      <c r="M134" s="113"/>
      <c r="N134" s="159"/>
      <c r="O134" s="73"/>
      <c r="P134" s="126"/>
      <c r="Q134" s="97"/>
      <c r="R134" s="100"/>
      <c r="S134" s="134"/>
    </row>
    <row r="135" spans="1:19" ht="18.75" hidden="1" customHeight="1" x14ac:dyDescent="0.2">
      <c r="A135" s="91"/>
      <c r="B135" s="138"/>
      <c r="C135" s="79"/>
      <c r="D135" s="80"/>
      <c r="E135" s="81"/>
      <c r="F135" s="82"/>
      <c r="G135" s="142"/>
      <c r="H135" s="133"/>
      <c r="I135" s="119"/>
      <c r="J135" s="119"/>
      <c r="K135" s="119"/>
      <c r="L135" s="98"/>
      <c r="M135" s="112"/>
      <c r="N135" s="158"/>
      <c r="O135" s="135"/>
      <c r="P135" s="127"/>
      <c r="Q135" s="136"/>
      <c r="R135" s="137"/>
      <c r="S135" s="134"/>
    </row>
    <row r="136" spans="1:19" ht="18.75" customHeight="1" x14ac:dyDescent="0.2">
      <c r="A136" s="89"/>
      <c r="B136" s="74"/>
      <c r="C136" s="75"/>
      <c r="D136" s="76"/>
      <c r="E136" s="77"/>
      <c r="F136" s="78"/>
      <c r="G136" s="26"/>
      <c r="H136" s="128"/>
      <c r="I136" s="120"/>
      <c r="J136" s="120"/>
      <c r="K136" s="120"/>
      <c r="L136" s="92"/>
      <c r="M136" s="109"/>
      <c r="N136" s="156"/>
      <c r="O136" s="72"/>
      <c r="P136" s="122"/>
      <c r="Q136" s="93"/>
      <c r="R136" s="99"/>
      <c r="S136" s="134"/>
    </row>
    <row r="137" spans="1:19" ht="18.75" customHeight="1" x14ac:dyDescent="0.2">
      <c r="A137" s="89"/>
      <c r="B137" s="23"/>
      <c r="C137" s="75"/>
      <c r="D137" s="76"/>
      <c r="E137" s="77"/>
      <c r="F137" s="78"/>
      <c r="G137" s="26"/>
      <c r="H137" s="129"/>
      <c r="I137" s="117"/>
      <c r="J137" s="117"/>
      <c r="K137" s="117"/>
      <c r="L137" s="94"/>
      <c r="M137" s="110"/>
      <c r="N137" s="157"/>
      <c r="O137" s="72"/>
      <c r="P137" s="123"/>
      <c r="Q137" s="93"/>
      <c r="R137" s="99"/>
      <c r="S137" s="134"/>
    </row>
    <row r="138" spans="1:19" ht="18.75" customHeight="1" x14ac:dyDescent="0.2">
      <c r="A138" s="89"/>
      <c r="B138" s="45"/>
      <c r="C138" s="75"/>
      <c r="D138" s="76"/>
      <c r="E138" s="77"/>
      <c r="F138" s="78"/>
      <c r="G138" s="26"/>
      <c r="H138" s="130"/>
      <c r="I138" s="116"/>
      <c r="J138" s="116"/>
      <c r="K138" s="116"/>
      <c r="L138" s="114"/>
      <c r="M138" s="115"/>
      <c r="N138" s="157"/>
      <c r="O138" s="72"/>
      <c r="P138" s="124"/>
      <c r="Q138" s="93"/>
      <c r="R138" s="99"/>
      <c r="S138" s="134"/>
    </row>
    <row r="139" spans="1:19" ht="18.75" customHeight="1" x14ac:dyDescent="0.2">
      <c r="A139" s="89"/>
      <c r="B139" s="24"/>
      <c r="C139" s="101"/>
      <c r="D139" s="102"/>
      <c r="E139" s="103"/>
      <c r="F139" s="104"/>
      <c r="G139" s="26"/>
      <c r="H139" s="131"/>
      <c r="I139" s="121"/>
      <c r="J139" s="121"/>
      <c r="K139" s="121"/>
      <c r="L139" s="95"/>
      <c r="M139" s="111"/>
      <c r="N139" s="156"/>
      <c r="O139" s="72"/>
      <c r="P139" s="125"/>
      <c r="Q139" s="93"/>
      <c r="R139" s="99"/>
      <c r="S139" s="134"/>
    </row>
    <row r="140" spans="1:19" ht="18.75" customHeight="1" x14ac:dyDescent="0.2">
      <c r="A140" s="89"/>
      <c r="B140" s="23"/>
      <c r="C140" s="75"/>
      <c r="D140" s="76"/>
      <c r="E140" s="77"/>
      <c r="F140" s="78"/>
      <c r="G140" s="26"/>
      <c r="H140" s="129"/>
      <c r="I140" s="117"/>
      <c r="J140" s="117"/>
      <c r="K140" s="117"/>
      <c r="L140" s="94"/>
      <c r="M140" s="110"/>
      <c r="N140" s="157"/>
      <c r="O140" s="72"/>
      <c r="P140" s="123"/>
      <c r="Q140" s="93"/>
      <c r="R140" s="99"/>
      <c r="S140" s="134"/>
    </row>
    <row r="141" spans="1:19" ht="18.75" customHeight="1" thickBot="1" x14ac:dyDescent="0.25">
      <c r="A141" s="90"/>
      <c r="B141" s="46"/>
      <c r="C141" s="105"/>
      <c r="D141" s="106"/>
      <c r="E141" s="107"/>
      <c r="F141" s="108"/>
      <c r="G141" s="163"/>
      <c r="H141" s="132"/>
      <c r="I141" s="118"/>
      <c r="J141" s="118"/>
      <c r="K141" s="118"/>
      <c r="L141" s="96"/>
      <c r="M141" s="113"/>
      <c r="N141" s="159"/>
      <c r="O141" s="73"/>
      <c r="P141" s="126"/>
      <c r="Q141" s="97"/>
      <c r="R141" s="100"/>
      <c r="S141" s="134"/>
    </row>
    <row r="142" spans="1:19" ht="18.75" hidden="1" customHeight="1" x14ac:dyDescent="0.2">
      <c r="A142" s="91"/>
      <c r="B142" s="138"/>
      <c r="C142" s="79"/>
      <c r="D142" s="80"/>
      <c r="E142" s="81"/>
      <c r="F142" s="82"/>
      <c r="G142" s="142"/>
      <c r="H142" s="133"/>
      <c r="I142" s="119"/>
      <c r="J142" s="119"/>
      <c r="K142" s="119"/>
      <c r="L142" s="98"/>
      <c r="M142" s="112"/>
      <c r="N142" s="158"/>
      <c r="O142" s="135"/>
      <c r="P142" s="127"/>
      <c r="Q142" s="136"/>
      <c r="R142" s="137"/>
      <c r="S142" s="134"/>
    </row>
    <row r="143" spans="1:19" ht="18.75" customHeight="1" x14ac:dyDescent="0.2">
      <c r="A143" s="89"/>
      <c r="B143" s="74"/>
      <c r="C143" s="75"/>
      <c r="D143" s="76"/>
      <c r="E143" s="77"/>
      <c r="F143" s="78"/>
      <c r="G143" s="26"/>
      <c r="H143" s="128"/>
      <c r="I143" s="120"/>
      <c r="J143" s="120"/>
      <c r="K143" s="120"/>
      <c r="L143" s="92"/>
      <c r="M143" s="109"/>
      <c r="N143" s="156"/>
      <c r="O143" s="72"/>
      <c r="P143" s="122"/>
      <c r="Q143" s="93"/>
      <c r="R143" s="99"/>
      <c r="S143" s="134"/>
    </row>
    <row r="144" spans="1:19" ht="18.75" customHeight="1" x14ac:dyDescent="0.2">
      <c r="A144" s="89"/>
      <c r="B144" s="23"/>
      <c r="C144" s="75"/>
      <c r="D144" s="76"/>
      <c r="E144" s="77"/>
      <c r="F144" s="78"/>
      <c r="G144" s="26"/>
      <c r="H144" s="129"/>
      <c r="I144" s="117"/>
      <c r="J144" s="117"/>
      <c r="K144" s="117"/>
      <c r="L144" s="94"/>
      <c r="M144" s="110"/>
      <c r="N144" s="157"/>
      <c r="O144" s="72"/>
      <c r="P144" s="123"/>
      <c r="Q144" s="93"/>
      <c r="R144" s="99"/>
      <c r="S144" s="134"/>
    </row>
    <row r="145" spans="1:19" ht="18.75" customHeight="1" x14ac:dyDescent="0.2">
      <c r="A145" s="89"/>
      <c r="B145" s="45"/>
      <c r="C145" s="75"/>
      <c r="D145" s="76"/>
      <c r="E145" s="77"/>
      <c r="F145" s="78"/>
      <c r="G145" s="26"/>
      <c r="H145" s="130"/>
      <c r="I145" s="116"/>
      <c r="J145" s="116"/>
      <c r="K145" s="116"/>
      <c r="L145" s="114"/>
      <c r="M145" s="115"/>
      <c r="N145" s="157"/>
      <c r="O145" s="72"/>
      <c r="P145" s="124"/>
      <c r="Q145" s="93"/>
      <c r="R145" s="99"/>
      <c r="S145" s="134"/>
    </row>
    <row r="146" spans="1:19" ht="18.75" customHeight="1" x14ac:dyDescent="0.2">
      <c r="A146" s="89"/>
      <c r="B146" s="24"/>
      <c r="C146" s="101"/>
      <c r="D146" s="102"/>
      <c r="E146" s="103"/>
      <c r="F146" s="104"/>
      <c r="G146" s="26"/>
      <c r="H146" s="131"/>
      <c r="I146" s="121"/>
      <c r="J146" s="121"/>
      <c r="K146" s="121"/>
      <c r="L146" s="95"/>
      <c r="M146" s="111"/>
      <c r="N146" s="156"/>
      <c r="O146" s="72"/>
      <c r="P146" s="125"/>
      <c r="Q146" s="93"/>
      <c r="R146" s="99"/>
      <c r="S146" s="134"/>
    </row>
    <row r="147" spans="1:19" ht="18.75" customHeight="1" x14ac:dyDescent="0.2">
      <c r="A147" s="89"/>
      <c r="B147" s="23"/>
      <c r="C147" s="75"/>
      <c r="D147" s="76"/>
      <c r="E147" s="77"/>
      <c r="F147" s="78"/>
      <c r="G147" s="26"/>
      <c r="H147" s="129"/>
      <c r="I147" s="117"/>
      <c r="J147" s="117"/>
      <c r="K147" s="117"/>
      <c r="L147" s="94"/>
      <c r="M147" s="110"/>
      <c r="N147" s="157"/>
      <c r="O147" s="72"/>
      <c r="P147" s="123"/>
      <c r="Q147" s="93"/>
      <c r="R147" s="99"/>
      <c r="S147" s="134"/>
    </row>
    <row r="148" spans="1:19" ht="18.75" customHeight="1" thickBot="1" x14ac:dyDescent="0.25">
      <c r="A148" s="90"/>
      <c r="B148" s="46"/>
      <c r="C148" s="105"/>
      <c r="D148" s="106"/>
      <c r="E148" s="107"/>
      <c r="F148" s="108"/>
      <c r="G148" s="163"/>
      <c r="H148" s="132"/>
      <c r="I148" s="118"/>
      <c r="J148" s="118"/>
      <c r="K148" s="118"/>
      <c r="L148" s="96"/>
      <c r="M148" s="113"/>
      <c r="N148" s="159"/>
      <c r="O148" s="73"/>
      <c r="P148" s="126"/>
      <c r="Q148" s="97"/>
      <c r="R148" s="100"/>
      <c r="S148" s="134"/>
    </row>
    <row r="149" spans="1:19" ht="18.75" hidden="1" customHeight="1" x14ac:dyDescent="0.2">
      <c r="A149" s="91"/>
      <c r="B149" s="138"/>
      <c r="C149" s="79"/>
      <c r="D149" s="80"/>
      <c r="E149" s="81"/>
      <c r="F149" s="82"/>
      <c r="G149" s="142"/>
      <c r="H149" s="133"/>
      <c r="I149" s="119"/>
      <c r="J149" s="119"/>
      <c r="K149" s="119"/>
      <c r="L149" s="98"/>
      <c r="M149" s="112"/>
      <c r="N149" s="158"/>
      <c r="O149" s="135"/>
      <c r="P149" s="127"/>
      <c r="Q149" s="136"/>
      <c r="R149" s="137"/>
      <c r="S149" s="134"/>
    </row>
    <row r="150" spans="1:19" ht="18.75" customHeight="1" x14ac:dyDescent="0.2">
      <c r="A150" s="89"/>
      <c r="B150" s="74"/>
      <c r="C150" s="75"/>
      <c r="D150" s="76"/>
      <c r="E150" s="77"/>
      <c r="F150" s="78"/>
      <c r="G150" s="26"/>
      <c r="H150" s="128"/>
      <c r="I150" s="120"/>
      <c r="J150" s="120"/>
      <c r="K150" s="120"/>
      <c r="L150" s="92"/>
      <c r="M150" s="109"/>
      <c r="N150" s="156"/>
      <c r="O150" s="72"/>
      <c r="P150" s="122"/>
      <c r="Q150" s="93"/>
      <c r="R150" s="99"/>
      <c r="S150" s="134"/>
    </row>
    <row r="151" spans="1:19" ht="18.75" customHeight="1" x14ac:dyDescent="0.2">
      <c r="A151" s="89"/>
      <c r="B151" s="23"/>
      <c r="C151" s="75"/>
      <c r="D151" s="76"/>
      <c r="E151" s="77"/>
      <c r="F151" s="78"/>
      <c r="G151" s="26"/>
      <c r="H151" s="129"/>
      <c r="I151" s="117"/>
      <c r="J151" s="117"/>
      <c r="K151" s="117"/>
      <c r="L151" s="94"/>
      <c r="M151" s="110"/>
      <c r="N151" s="157"/>
      <c r="O151" s="72"/>
      <c r="P151" s="123"/>
      <c r="Q151" s="93"/>
      <c r="R151" s="99"/>
      <c r="S151" s="134"/>
    </row>
    <row r="152" spans="1:19" ht="18.75" customHeight="1" x14ac:dyDescent="0.2">
      <c r="A152" s="89"/>
      <c r="B152" s="45"/>
      <c r="C152" s="75"/>
      <c r="D152" s="76"/>
      <c r="E152" s="77"/>
      <c r="F152" s="78"/>
      <c r="G152" s="26"/>
      <c r="H152" s="130"/>
      <c r="I152" s="116"/>
      <c r="J152" s="116"/>
      <c r="K152" s="116"/>
      <c r="L152" s="114"/>
      <c r="M152" s="115"/>
      <c r="N152" s="157"/>
      <c r="O152" s="72"/>
      <c r="P152" s="124"/>
      <c r="Q152" s="93"/>
      <c r="R152" s="99"/>
      <c r="S152" s="134"/>
    </row>
    <row r="153" spans="1:19" ht="18.75" customHeight="1" x14ac:dyDescent="0.2">
      <c r="A153" s="89"/>
      <c r="B153" s="24"/>
      <c r="C153" s="101"/>
      <c r="D153" s="102"/>
      <c r="E153" s="103"/>
      <c r="F153" s="104"/>
      <c r="G153" s="26"/>
      <c r="H153" s="131"/>
      <c r="I153" s="121"/>
      <c r="J153" s="121"/>
      <c r="K153" s="121"/>
      <c r="L153" s="95"/>
      <c r="M153" s="111"/>
      <c r="N153" s="156"/>
      <c r="O153" s="72"/>
      <c r="P153" s="125"/>
      <c r="Q153" s="93"/>
      <c r="R153" s="99"/>
      <c r="S153" s="134"/>
    </row>
    <row r="154" spans="1:19" ht="18.75" customHeight="1" x14ac:dyDescent="0.2">
      <c r="A154" s="89"/>
      <c r="B154" s="23"/>
      <c r="C154" s="75"/>
      <c r="D154" s="76"/>
      <c r="E154" s="77"/>
      <c r="F154" s="78"/>
      <c r="G154" s="26"/>
      <c r="H154" s="129"/>
      <c r="I154" s="117"/>
      <c r="J154" s="117"/>
      <c r="K154" s="117"/>
      <c r="L154" s="94"/>
      <c r="M154" s="110"/>
      <c r="N154" s="157"/>
      <c r="O154" s="72"/>
      <c r="P154" s="123"/>
      <c r="Q154" s="93"/>
      <c r="R154" s="99"/>
      <c r="S154" s="134"/>
    </row>
    <row r="155" spans="1:19" ht="18.75" customHeight="1" thickBot="1" x14ac:dyDescent="0.25">
      <c r="A155" s="90"/>
      <c r="B155" s="46"/>
      <c r="C155" s="105"/>
      <c r="D155" s="106"/>
      <c r="E155" s="107"/>
      <c r="F155" s="108"/>
      <c r="G155" s="163"/>
      <c r="H155" s="132"/>
      <c r="I155" s="118"/>
      <c r="J155" s="118"/>
      <c r="K155" s="118"/>
      <c r="L155" s="96"/>
      <c r="M155" s="113"/>
      <c r="N155" s="159"/>
      <c r="O155" s="73"/>
      <c r="P155" s="126"/>
      <c r="Q155" s="97"/>
      <c r="R155" s="100"/>
      <c r="S155" s="134"/>
    </row>
    <row r="156" spans="1:19" ht="4.5" customHeight="1" thickBot="1" x14ac:dyDescent="0.25">
      <c r="A156" s="25"/>
      <c r="B156" s="26"/>
      <c r="C156" s="26"/>
      <c r="D156" s="27"/>
      <c r="E156" s="48"/>
      <c r="F156" s="26"/>
      <c r="G156" s="26"/>
      <c r="H156" s="66"/>
      <c r="I156" s="66"/>
      <c r="J156" s="66"/>
      <c r="K156" s="66"/>
      <c r="L156" s="71"/>
      <c r="M156" s="71"/>
      <c r="N156" s="71"/>
      <c r="O156" s="28"/>
      <c r="P156" s="29"/>
      <c r="Q156" s="30"/>
      <c r="R156" s="31"/>
    </row>
    <row r="157" spans="1:19" ht="21.75" customHeight="1" thickTop="1" x14ac:dyDescent="0.2">
      <c r="A157" s="337" t="s">
        <v>5</v>
      </c>
      <c r="B157" s="335"/>
      <c r="C157" s="335"/>
      <c r="D157" s="335"/>
      <c r="E157" s="335"/>
      <c r="F157" s="335"/>
      <c r="G157" s="335" t="s">
        <v>151</v>
      </c>
      <c r="H157" s="335"/>
      <c r="I157" s="335"/>
      <c r="J157" s="335"/>
      <c r="K157" s="335"/>
      <c r="L157" s="335"/>
      <c r="M157" s="335"/>
      <c r="N157" s="335"/>
      <c r="O157" s="335"/>
      <c r="P157" s="335"/>
      <c r="Q157" s="335"/>
      <c r="R157" s="336"/>
    </row>
    <row r="158" spans="1:19" ht="14.25" customHeight="1" x14ac:dyDescent="0.2">
      <c r="A158" s="141" t="s">
        <v>147</v>
      </c>
      <c r="B158" s="32"/>
      <c r="C158" s="33"/>
      <c r="D158" s="170"/>
      <c r="E158" s="49"/>
      <c r="F158" s="15"/>
      <c r="G158" s="34" t="s">
        <v>32</v>
      </c>
      <c r="H158" s="164"/>
      <c r="I158" s="310">
        <v>5</v>
      </c>
      <c r="J158" s="167"/>
      <c r="K158" s="167"/>
      <c r="L158" s="168"/>
      <c r="M158" s="20"/>
      <c r="N158" s="160"/>
      <c r="O158" s="12"/>
      <c r="P158" s="62"/>
      <c r="Q158" s="302" t="s">
        <v>28</v>
      </c>
      <c r="R158" s="303">
        <f>COUNTIF(F23:F90,"ЗМС")</f>
        <v>1</v>
      </c>
    </row>
    <row r="159" spans="1:19" ht="14.25" customHeight="1" x14ac:dyDescent="0.2">
      <c r="A159" s="141" t="s">
        <v>148</v>
      </c>
      <c r="B159" s="7"/>
      <c r="C159" s="35"/>
      <c r="D159" s="171"/>
      <c r="E159" s="50"/>
      <c r="F159" s="15"/>
      <c r="G159" s="36" t="s">
        <v>33</v>
      </c>
      <c r="H159" s="165"/>
      <c r="I159" s="311">
        <v>7</v>
      </c>
      <c r="J159" s="169"/>
      <c r="K159" s="169"/>
      <c r="M159" s="1"/>
      <c r="N159" s="313"/>
      <c r="O159" s="37"/>
      <c r="P159" s="63"/>
      <c r="Q159" s="302" t="s">
        <v>19</v>
      </c>
      <c r="R159" s="303">
        <f>COUNTIF(F23:F91,"МСМК")</f>
        <v>4</v>
      </c>
    </row>
    <row r="160" spans="1:19" ht="14.25" customHeight="1" x14ac:dyDescent="0.2">
      <c r="A160" s="141" t="s">
        <v>149</v>
      </c>
      <c r="B160" s="7"/>
      <c r="C160" s="39"/>
      <c r="D160" s="172"/>
      <c r="E160" s="50"/>
      <c r="F160" s="15"/>
      <c r="G160" s="36" t="s">
        <v>34</v>
      </c>
      <c r="H160" s="165"/>
      <c r="I160" s="311">
        <v>6</v>
      </c>
      <c r="J160" s="169"/>
      <c r="K160" s="169"/>
      <c r="M160" s="1"/>
      <c r="N160" s="313"/>
      <c r="O160" s="37"/>
      <c r="P160" s="63"/>
      <c r="Q160" s="302" t="s">
        <v>22</v>
      </c>
      <c r="R160" s="303">
        <f>COUNTIF(F23:F91,"МС")</f>
        <v>24</v>
      </c>
    </row>
    <row r="161" spans="1:21" ht="14.25" customHeight="1" x14ac:dyDescent="0.2">
      <c r="A161" s="141" t="s">
        <v>150</v>
      </c>
      <c r="B161" s="7"/>
      <c r="C161" s="39"/>
      <c r="D161" s="172"/>
      <c r="E161" s="50"/>
      <c r="F161" s="15"/>
      <c r="G161" s="36" t="s">
        <v>35</v>
      </c>
      <c r="H161" s="165"/>
      <c r="I161" s="312">
        <v>6</v>
      </c>
      <c r="J161" s="169"/>
      <c r="K161" s="169"/>
      <c r="M161" s="1"/>
      <c r="N161" s="161"/>
      <c r="O161" s="37"/>
      <c r="P161" s="63"/>
      <c r="Q161" s="302" t="s">
        <v>27</v>
      </c>
      <c r="R161" s="303">
        <f>COUNTIF(F37:F64,"КМС")</f>
        <v>10</v>
      </c>
    </row>
    <row r="162" spans="1:21" ht="14.25" customHeight="1" x14ac:dyDescent="0.2">
      <c r="A162" s="52"/>
      <c r="B162" s="7"/>
      <c r="C162" s="7"/>
      <c r="D162" s="7"/>
      <c r="E162" s="50"/>
      <c r="F162" s="15"/>
      <c r="G162" s="36" t="s">
        <v>36</v>
      </c>
      <c r="H162" s="165"/>
      <c r="I162" s="312">
        <v>0</v>
      </c>
      <c r="J162" s="169"/>
      <c r="K162" s="169"/>
      <c r="M162" s="1"/>
      <c r="N162" s="161"/>
      <c r="O162" s="37"/>
      <c r="P162" s="63"/>
      <c r="Q162" s="302" t="s">
        <v>31</v>
      </c>
      <c r="R162" s="303">
        <f>COUNTIF(F23:F50,"1 СР")</f>
        <v>0</v>
      </c>
    </row>
    <row r="163" spans="1:21" ht="14.25" customHeight="1" x14ac:dyDescent="0.2">
      <c r="A163" s="52"/>
      <c r="B163" s="7"/>
      <c r="C163" s="7"/>
      <c r="D163" s="7"/>
      <c r="E163" s="50"/>
      <c r="F163" s="15"/>
      <c r="G163" s="302" t="s">
        <v>156</v>
      </c>
      <c r="H163" s="69"/>
      <c r="I163" s="305">
        <v>0</v>
      </c>
      <c r="J163" s="169"/>
      <c r="K163" s="169"/>
      <c r="M163" s="1"/>
      <c r="N163" s="161"/>
      <c r="O163" s="37"/>
      <c r="P163" s="63"/>
      <c r="Q163" s="38" t="s">
        <v>154</v>
      </c>
      <c r="R163" s="304">
        <f>COUNTIF(F23:F50,"2 СР")</f>
        <v>0</v>
      </c>
    </row>
    <row r="164" spans="1:21" ht="14.25" customHeight="1" x14ac:dyDescent="0.2">
      <c r="A164" s="52"/>
      <c r="B164" s="7"/>
      <c r="C164" s="7"/>
      <c r="D164" s="7"/>
      <c r="E164" s="50"/>
      <c r="F164" s="15"/>
      <c r="G164" s="36" t="s">
        <v>37</v>
      </c>
      <c r="H164" s="165"/>
      <c r="I164" s="312">
        <v>0</v>
      </c>
      <c r="J164" s="169"/>
      <c r="K164" s="169"/>
      <c r="M164" s="1"/>
      <c r="N164" s="161"/>
      <c r="O164" s="37"/>
      <c r="P164" s="63"/>
      <c r="Q164" s="38" t="s">
        <v>155</v>
      </c>
      <c r="R164" s="303">
        <f>COUNTIF(F23:F50,"3 СР")</f>
        <v>0</v>
      </c>
    </row>
    <row r="165" spans="1:21" ht="14.25" customHeight="1" x14ac:dyDescent="0.2">
      <c r="A165" s="53"/>
      <c r="B165" s="1"/>
      <c r="C165" s="1"/>
      <c r="F165" s="20"/>
      <c r="G165" s="306" t="s">
        <v>38</v>
      </c>
      <c r="H165" s="301"/>
      <c r="I165" s="312">
        <v>1</v>
      </c>
      <c r="J165" s="169"/>
      <c r="K165" s="169"/>
      <c r="M165" s="1"/>
      <c r="N165" s="161"/>
      <c r="O165" s="37"/>
      <c r="P165" s="63"/>
      <c r="Q165" s="38"/>
      <c r="R165" s="40"/>
    </row>
    <row r="166" spans="1:21" ht="9" customHeight="1" x14ac:dyDescent="0.2">
      <c r="A166" s="52"/>
      <c r="B166" s="172"/>
      <c r="C166" s="172"/>
      <c r="D166" s="7"/>
      <c r="E166" s="50"/>
      <c r="F166" s="7"/>
      <c r="G166" s="7"/>
      <c r="H166" s="307"/>
      <c r="I166" s="307"/>
      <c r="J166" s="307"/>
      <c r="K166" s="307"/>
      <c r="L166" s="69"/>
      <c r="M166" s="69"/>
      <c r="N166" s="69"/>
      <c r="O166" s="7"/>
      <c r="P166" s="308"/>
      <c r="Q166" s="7"/>
      <c r="R166" s="309"/>
    </row>
    <row r="167" spans="1:21" ht="14.25" customHeight="1" x14ac:dyDescent="0.2">
      <c r="A167" s="339" t="s">
        <v>3</v>
      </c>
      <c r="B167" s="340"/>
      <c r="C167" s="340"/>
      <c r="D167" s="340"/>
      <c r="E167" s="340" t="s">
        <v>11</v>
      </c>
      <c r="F167" s="340"/>
      <c r="G167" s="340"/>
      <c r="H167" s="340"/>
      <c r="I167" s="340"/>
      <c r="J167" s="340"/>
      <c r="K167" s="340"/>
      <c r="L167" s="340"/>
      <c r="M167" s="340"/>
      <c r="N167" s="315"/>
      <c r="O167" s="340" t="s">
        <v>4</v>
      </c>
      <c r="P167" s="340"/>
      <c r="Q167" s="340"/>
      <c r="R167" s="341"/>
    </row>
    <row r="168" spans="1:21" ht="14.25" customHeight="1" x14ac:dyDescent="0.2">
      <c r="A168" s="8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86"/>
    </row>
    <row r="169" spans="1:21" ht="14.25" customHeight="1" x14ac:dyDescent="0.2">
      <c r="A169" s="83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7"/>
    </row>
    <row r="170" spans="1:21" ht="14.25" customHeight="1" x14ac:dyDescent="0.2">
      <c r="A170" s="83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7"/>
    </row>
    <row r="171" spans="1:21" s="41" customFormat="1" ht="14.25" customHeight="1" x14ac:dyDescent="0.2">
      <c r="A171" s="83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7"/>
      <c r="T171" s="1"/>
      <c r="U171" s="1"/>
    </row>
    <row r="172" spans="1:21" s="41" customFormat="1" ht="14.25" customHeight="1" x14ac:dyDescent="0.2">
      <c r="A172" s="83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7"/>
      <c r="T172" s="1"/>
      <c r="U172" s="1"/>
    </row>
    <row r="173" spans="1:21" s="41" customFormat="1" ht="14.25" customHeight="1" x14ac:dyDescent="0.2">
      <c r="A173" s="83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7"/>
      <c r="T173" s="1"/>
      <c r="U173" s="1"/>
    </row>
    <row r="174" spans="1:21" s="41" customFormat="1" ht="14.25" customHeight="1" thickBot="1" x14ac:dyDescent="0.25">
      <c r="A174" s="139"/>
      <c r="B174" s="140"/>
      <c r="C174" s="140"/>
      <c r="D174" s="140"/>
      <c r="E174" s="325" t="s">
        <v>42</v>
      </c>
      <c r="F174" s="325"/>
      <c r="G174" s="325"/>
      <c r="H174" s="325"/>
      <c r="I174" s="325"/>
      <c r="J174" s="325"/>
      <c r="K174" s="325"/>
      <c r="L174" s="325"/>
      <c r="M174" s="325"/>
      <c r="N174" s="314"/>
      <c r="O174" s="325" t="s">
        <v>43</v>
      </c>
      <c r="P174" s="325"/>
      <c r="Q174" s="325"/>
      <c r="R174" s="326"/>
      <c r="T174" s="1"/>
      <c r="U174" s="1"/>
    </row>
    <row r="175" spans="1:21" s="41" customFormat="1" ht="9" customHeight="1" thickTop="1" x14ac:dyDescent="0.2">
      <c r="A175" s="25"/>
      <c r="B175" s="26"/>
      <c r="C175" s="26"/>
      <c r="D175" s="27"/>
      <c r="E175" s="48"/>
      <c r="F175" s="26"/>
      <c r="G175" s="26"/>
      <c r="H175" s="66"/>
      <c r="I175" s="66"/>
      <c r="J175" s="66"/>
      <c r="K175" s="66"/>
      <c r="L175" s="71"/>
      <c r="M175" s="71"/>
      <c r="N175" s="71"/>
      <c r="O175" s="28"/>
      <c r="P175" s="29"/>
      <c r="Q175" s="30"/>
      <c r="R175" s="31"/>
      <c r="T175" s="1"/>
      <c r="U175" s="1"/>
    </row>
    <row r="177" spans="1:7" ht="21" x14ac:dyDescent="0.2">
      <c r="A177" s="2" t="s">
        <v>159</v>
      </c>
      <c r="B177" s="2"/>
      <c r="C177" s="173"/>
      <c r="D177" s="355" t="s">
        <v>160</v>
      </c>
      <c r="E177" s="355"/>
      <c r="F177" s="355"/>
      <c r="G177" s="355"/>
    </row>
    <row r="178" spans="1:7" ht="18.75" x14ac:dyDescent="0.2">
      <c r="D178" s="317" t="s">
        <v>161</v>
      </c>
    </row>
  </sheetData>
  <dataConsolidate/>
  <mergeCells count="43">
    <mergeCell ref="D177:G177"/>
    <mergeCell ref="A12:R12"/>
    <mergeCell ref="A1:R1"/>
    <mergeCell ref="A2:R2"/>
    <mergeCell ref="A3:R3"/>
    <mergeCell ref="A4:R4"/>
    <mergeCell ref="A5:R5"/>
    <mergeCell ref="A6:R6"/>
    <mergeCell ref="A7:R7"/>
    <mergeCell ref="A8:R8"/>
    <mergeCell ref="A9:R9"/>
    <mergeCell ref="A10:R10"/>
    <mergeCell ref="A11:R11"/>
    <mergeCell ref="H15:R15"/>
    <mergeCell ref="A21:A22"/>
    <mergeCell ref="B21:B22"/>
    <mergeCell ref="C21:C22"/>
    <mergeCell ref="D21:D22"/>
    <mergeCell ref="E21:E22"/>
    <mergeCell ref="F21:F22"/>
    <mergeCell ref="A15:G15"/>
    <mergeCell ref="G21:G22"/>
    <mergeCell ref="E174:M174"/>
    <mergeCell ref="O174:R174"/>
    <mergeCell ref="O21:O22"/>
    <mergeCell ref="P21:P22"/>
    <mergeCell ref="Q21:Q22"/>
    <mergeCell ref="R21:R22"/>
    <mergeCell ref="G157:R157"/>
    <mergeCell ref="A157:F157"/>
    <mergeCell ref="N21:N22"/>
    <mergeCell ref="A167:D167"/>
    <mergeCell ref="E167:M167"/>
    <mergeCell ref="O167:R167"/>
    <mergeCell ref="H21:M21"/>
    <mergeCell ref="H22:I22"/>
    <mergeCell ref="J22:K22"/>
    <mergeCell ref="L22:M22"/>
    <mergeCell ref="H16:R16"/>
    <mergeCell ref="H17:R17"/>
    <mergeCell ref="H18:R18"/>
    <mergeCell ref="A13:D13"/>
    <mergeCell ref="A14:D14"/>
  </mergeCells>
  <printOptions horizontalCentered="1"/>
  <pageMargins left="0.39370078740157483" right="0.39370078740157483" top="0.51181102362204722" bottom="0.47244094488188981" header="0.15748031496062992" footer="0.11811023622047245"/>
  <pageSetup paperSize="256" scale="45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Смешанная эстафета</vt:lpstr>
      <vt:lpstr>'Смешанная эстафета'!Заголовки_для_печати</vt:lpstr>
      <vt:lpstr>'Смешанная эстафета'!Область_печати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2021-06-18T10:01:08Z</cp:lastPrinted>
  <dcterms:created xsi:type="dcterms:W3CDTF">1996-10-08T23:32:33Z</dcterms:created>
  <dcterms:modified xsi:type="dcterms:W3CDTF">2021-07-09T07:05:34Z</dcterms:modified>
</cp:coreProperties>
</file>